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1031/datos/"/>
    </mc:Choice>
  </mc:AlternateContent>
  <xr:revisionPtr revIDLastSave="648" documentId="8_{3D0C9C04-A0EB-4F20-AD32-3D4A25764340}" xr6:coauthVersionLast="47" xr6:coauthVersionMax="47" xr10:uidLastSave="{2E4BC201-57EB-4AD3-B76D-26E14FDF9AE9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3" l="1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O44" i="3" s="1"/>
  <c r="E21" i="2" l="1"/>
  <c r="F19" i="2" s="1"/>
  <c r="D21" i="2"/>
  <c r="C21" i="2"/>
  <c r="F15" i="2" l="1"/>
  <c r="E15" i="2"/>
  <c r="D15" i="2"/>
  <c r="M10" i="3" l="1"/>
  <c r="E10" i="2"/>
  <c r="F52" i="2" l="1"/>
  <c r="E52" i="2"/>
  <c r="D52" i="2"/>
  <c r="E41" i="2"/>
  <c r="D41" i="2"/>
  <c r="C41" i="2"/>
  <c r="E27" i="2"/>
  <c r="F26" i="2" s="1"/>
  <c r="D27" i="2"/>
  <c r="C27" i="2"/>
  <c r="E32" i="2"/>
  <c r="D32" i="2"/>
  <c r="C32" i="2"/>
  <c r="E22" i="3"/>
  <c r="D19" i="3"/>
  <c r="G50" i="2" l="1"/>
  <c r="G51" i="2"/>
  <c r="G49" i="2"/>
  <c r="F40" i="2"/>
  <c r="F39" i="2"/>
  <c r="F38" i="2"/>
  <c r="F32" i="2"/>
  <c r="F31" i="2"/>
  <c r="F20" i="2"/>
  <c r="F37" i="2"/>
  <c r="F27" i="2"/>
  <c r="F25" i="2"/>
  <c r="F41" i="2"/>
  <c r="F36" i="2"/>
  <c r="G52" i="2"/>
  <c r="G46" i="2"/>
  <c r="G45" i="2"/>
  <c r="G48" i="2"/>
  <c r="G47" i="2"/>
</calcChain>
</file>

<file path=xl/sharedStrings.xml><?xml version="1.0" encoding="utf-8"?>
<sst xmlns="http://schemas.openxmlformats.org/spreadsheetml/2006/main" count="121" uniqueCount="87">
  <si>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</si>
  <si>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</si>
  <si>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</si>
  <si>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</si>
  <si>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</si>
  <si>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</si>
  <si>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</si>
  <si>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</si>
  <si>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</si>
  <si>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DESTINO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</si>
  <si>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</si>
  <si>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</si>
  <si>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</si>
  <si>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</si>
  <si>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</si>
  <si>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</si>
  <si>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</si>
  <si>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</si>
  <si>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</si>
  <si>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</si>
  <si>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</si>
  <si>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</si>
  <si>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</si>
  <si>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</si>
  <si>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</si>
  <si>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</si>
  <si>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</si>
  <si>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</si>
  <si>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</si>
  <si>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</si>
  <si>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</si>
  <si>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</si>
  <si>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</si>
  <si>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</si>
  <si>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</si>
  <si>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</si>
  <si>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</si>
  <si>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</si>
  <si>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</si>
  <si>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</si>
  <si>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</si>
  <si>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</si>
  <si>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</si>
  <si>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</si>
  <si>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</si>
  <si>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</si>
  <si>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</si>
  <si>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</si>
  <si>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</si>
  <si>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</si>
  <si>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</si>
  <si>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</si>
  <si>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</si>
  <si>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</si>
  <si>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</si>
  <si>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</si>
  <si>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</si>
  <si>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</si>
  <si>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</si>
  <si>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</si>
  <si>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</si>
  <si>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</si>
  <si>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</si>
  <si>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</si>
  <si>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</si>
  <si>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</si>
  <si>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</si>
  <si>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</si>
  <si>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</si>
  <si>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</si>
  <si>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</si>
  <si>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</si>
  <si>
    <t>U.S.A.</t>
  </si>
  <si>
    <t xml:space="preserve">ACONCAGUA BAY       </t>
  </si>
  <si>
    <t xml:space="preserve">B&amp;M MARITIMA ARG    </t>
  </si>
  <si>
    <t xml:space="preserve">JUGOS S.A.          </t>
  </si>
  <si>
    <t xml:space="preserve">AROMA MANZ          </t>
  </si>
  <si>
    <t xml:space="preserve">JCMORG              </t>
  </si>
  <si>
    <t xml:space="preserve">JCPORG              </t>
  </si>
  <si>
    <t xml:space="preserve">BAMZ                </t>
  </si>
  <si>
    <t>EXPORTADORES</t>
  </si>
  <si>
    <t>AGENTES</t>
  </si>
  <si>
    <t>BUQUES</t>
  </si>
  <si>
    <t>DESTINOS</t>
  </si>
  <si>
    <t>ESPECIES</t>
  </si>
  <si>
    <t>ESPECIES - ENVASES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</si>
  <si>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31/10/2025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</si>
</sst>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(* #,##0_);_(* \(#,##0\);_(* \-??_);_(@_)"/>
    <numFmt numFmtId="166" formatCode="0\ %"/>
    <numFmt numFmtId="167" formatCode="0.00\ %"/>
  </numFmts>
  <fonts count="26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  <font>
      <b/>
      <sz val="9"/>
      <color theme="2" tint="-0.89999084444715716"/>
      <name val="Consolas"/>
      <family val="3"/>
      <charset val="1"/>
    </font>
    <font>
      <b/>
      <sz val="9"/>
      <color rgb="FF1F497D"/>
      <name val="Consolas"/>
      <family val="3"/>
    </font>
    <font>
      <sz val="10"/>
      <name val="Arial"/>
      <family val="2"/>
      <charset val="1"/>
    </font>
    <font>
      <sz val="9"/>
      <color rgb="FF1F497D"/>
      <name val="Consolas"/>
      <family val="3"/>
      <charset val="1"/>
    </font>
    <font>
      <b/>
      <sz val="10"/>
      <color rgb="FFD9D9D9"/>
      <name val="Consolas"/>
      <family val="3"/>
      <charset val="1"/>
    </font>
    <font>
      <b/>
      <sz val="10"/>
      <color rgb="FFFFFFFF"/>
      <name val="Consolas"/>
      <family val="3"/>
      <charset val="1"/>
    </font>
    <font>
      <sz val="9"/>
      <color rgb="FF1F497D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070C0"/>
        <bgColor rgb="FF00808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1" fillId="0" borderId="0" applyBorder="0" applyProtection="0"/>
    <xf numFmtId="166" fontId="21" fillId="0" borderId="0" applyBorder="0" applyProtection="0"/>
  </cellStyleXfs>
  <cellXfs count="55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0" fontId="6" fillId="0" borderId="0" xfId="0" applyFont="1" applyAlignment="1">
      <alignment vertical="center"/>
    </xf>
    <xf numFmtId="3" fontId="8" fillId="3" borderId="2" xfId="0" applyNumberFormat="1" applyFont="1" applyFill="1" applyBorder="1" applyAlignment="1">
      <alignment vertical="center"/>
    </xf>
    <xf numFmtId="3" fontId="16" fillId="0" borderId="2" xfId="0" applyNumberFormat="1" applyFont="1" applyBorder="1" applyAlignment="1">
      <alignment horizontal="center" vertical="center"/>
    </xf>
    <xf numFmtId="3" fontId="16" fillId="3" borderId="2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19" fillId="0" borderId="3" xfId="0" applyNumberFormat="1" applyFont="1" applyBorder="1" applyAlignment="1">
      <alignment vertical="center"/>
    </xf>
    <xf numFmtId="3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20" fillId="6" borderId="0" xfId="0" applyFont="1" applyFill="1" applyAlignment="1">
      <alignment vertical="center"/>
    </xf>
    <xf numFmtId="165" fontId="22" fillId="6" borderId="0" xfId="3" applyNumberFormat="1" applyFont="1" applyFill="1" applyBorder="1" applyAlignment="1">
      <alignment vertical="center"/>
    </xf>
    <xf numFmtId="165" fontId="22" fillId="0" borderId="0" xfId="3" applyNumberFormat="1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165" fontId="22" fillId="0" borderId="1" xfId="3" applyNumberFormat="1" applyFont="1" applyBorder="1" applyAlignment="1">
      <alignment vertical="center"/>
    </xf>
    <xf numFmtId="14" fontId="22" fillId="6" borderId="0" xfId="3" applyNumberFormat="1" applyFont="1" applyFill="1" applyBorder="1" applyAlignment="1">
      <alignment vertical="center"/>
    </xf>
    <xf numFmtId="14" fontId="22" fillId="0" borderId="1" xfId="3" applyNumberFormat="1" applyFont="1" applyBorder="1" applyAlignment="1">
      <alignment vertical="center"/>
    </xf>
    <xf numFmtId="167" fontId="22" fillId="6" borderId="0" xfId="4" applyNumberFormat="1" applyFont="1" applyFill="1" applyBorder="1" applyAlignment="1">
      <alignment vertical="center"/>
    </xf>
    <xf numFmtId="167" fontId="22" fillId="0" borderId="0" xfId="4" applyNumberFormat="1" applyFont="1" applyBorder="1" applyAlignment="1">
      <alignment vertical="center"/>
    </xf>
    <xf numFmtId="167" fontId="22" fillId="0" borderId="1" xfId="4" applyNumberFormat="1" applyFont="1" applyBorder="1" applyAlignment="1">
      <alignment vertical="center"/>
    </xf>
    <xf numFmtId="14" fontId="23" fillId="7" borderId="4" xfId="0" applyNumberFormat="1" applyFont="1" applyFill="1" applyBorder="1" applyAlignment="1">
      <alignment horizontal="right" vertical="center"/>
    </xf>
    <xf numFmtId="165" fontId="23" fillId="7" borderId="4" xfId="3" applyNumberFormat="1" applyFont="1" applyFill="1" applyBorder="1" applyAlignment="1" applyProtection="1">
      <alignment vertical="center"/>
    </xf>
    <xf numFmtId="165" fontId="23" fillId="7" borderId="4" xfId="3" applyNumberFormat="1" applyFont="1" applyFill="1" applyBorder="1" applyAlignment="1" applyProtection="1">
      <alignment horizontal="right" vertical="center"/>
    </xf>
    <xf numFmtId="9" fontId="24" fillId="7" borderId="4" xfId="1" applyFont="1" applyFill="1" applyBorder="1" applyAlignment="1" applyProtection="1">
      <alignment vertical="center"/>
    </xf>
    <xf numFmtId="0" fontId="20" fillId="0" borderId="0" xfId="0" applyFont="1" applyAlignment="1">
      <alignment vertical="center"/>
    </xf>
    <xf numFmtId="0" fontId="25" fillId="6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3" fontId="18" fillId="0" borderId="5" xfId="0" applyNumberFormat="1" applyFont="1" applyBorder="1" applyAlignment="1">
      <alignment horizontal="center" vertical="center"/>
    </xf>
    <xf numFmtId="3" fontId="18" fillId="3" borderId="5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3" fontId="8" fillId="3" borderId="9" xfId="0" applyNumberFormat="1" applyFont="1" applyFill="1" applyBorder="1" applyAlignment="1">
      <alignment vertical="center"/>
    </xf>
    <xf numFmtId="3" fontId="16" fillId="5" borderId="9" xfId="0" applyNumberFormat="1" applyFont="1" applyFill="1" applyBorder="1" applyAlignment="1">
      <alignment vertical="center"/>
    </xf>
    <xf numFmtId="3" fontId="18" fillId="3" borderId="1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5">
    <cellStyle name="Millares_bb-150609" xfId="3" xr:uid="{9AD684FD-5595-4D94-AA7D-EF88B631D85B}"/>
    <cellStyle name="Normal" xfId="0" builtinId="0"/>
    <cellStyle name="Porcentaje" xfId="1" builtinId="5"/>
    <cellStyle name="Porcentaje 2" xfId="2" xr:uid="{00000000-0005-0000-0000-000002000000}"/>
    <cellStyle name="Porcentual_bb-150609" xfId="4" xr:uid="{E8C29BC5-D2B3-477C-98F7-CE45E1D93EB6}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2060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2" tint="-0.89999084444715716"/>
        <name val="Consolas"/>
        <family val="3"/>
        <scheme val="none"/>
      </font>
      <numFmt numFmtId="3" formatCode="#,##0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border outline="0">
        <top style="dotted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border outline="0">
        <bottom style="dotted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onsolas"/>
        <family val="3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Comparativo!$L$13:$L$44</c:f>
              <c:numCache>
                <c:formatCode>#,##0</c:formatCode>
                <c:ptCount val="32"/>
                <c:pt idx="0">
                  <c:v>37077.25</c:v>
                </c:pt>
                <c:pt idx="1">
                  <c:v>47916.75</c:v>
                </c:pt>
                <c:pt idx="2">
                  <c:v>53839.5</c:v>
                </c:pt>
                <c:pt idx="3">
                  <c:v>53315.25</c:v>
                </c:pt>
                <c:pt idx="4">
                  <c:v>43155</c:v>
                </c:pt>
                <c:pt idx="5">
                  <c:v>55600</c:v>
                </c:pt>
                <c:pt idx="6">
                  <c:v>28326</c:v>
                </c:pt>
                <c:pt idx="7">
                  <c:v>52712</c:v>
                </c:pt>
                <c:pt idx="8">
                  <c:v>40011</c:v>
                </c:pt>
                <c:pt idx="9">
                  <c:v>48519</c:v>
                </c:pt>
                <c:pt idx="10">
                  <c:v>27789</c:v>
                </c:pt>
                <c:pt idx="11">
                  <c:v>41346</c:v>
                </c:pt>
                <c:pt idx="12">
                  <c:v>40118</c:v>
                </c:pt>
                <c:pt idx="13">
                  <c:v>45187</c:v>
                </c:pt>
                <c:pt idx="14">
                  <c:v>27678</c:v>
                </c:pt>
                <c:pt idx="15">
                  <c:v>29057</c:v>
                </c:pt>
                <c:pt idx="16">
                  <c:v>21011</c:v>
                </c:pt>
                <c:pt idx="17">
                  <c:v>48846</c:v>
                </c:pt>
                <c:pt idx="18">
                  <c:v>25656</c:v>
                </c:pt>
                <c:pt idx="19">
                  <c:v>27741</c:v>
                </c:pt>
                <c:pt idx="20">
                  <c:v>16111</c:v>
                </c:pt>
                <c:pt idx="21">
                  <c:v>13819</c:v>
                </c:pt>
                <c:pt idx="22">
                  <c:v>18159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15040</c:v>
                </c:pt>
                <c:pt idx="27">
                  <c:v>12280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  <c:pt idx="31">
                  <c:v>7461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234315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755D27-EEFA-44E7-AE69-225BB9009F0B}" name="Tabla2" displayName="Tabla2" ref="A12:P44" totalsRowShown="0" headerRowDxfId="19" dataDxfId="17" headerRowBorderDxfId="18" tableBorderDxfId="16" totalsRowBorderDxfId="15">
  <tableColumns count="16">
    <tableColumn id="1" xr3:uid="{66BFD68D-037A-44B3-BEC4-281452C950F1}" name="TEMP"/>
    <tableColumn id="2" xr3:uid="{6CA446F3-B55D-4CD0-A939-0128106050F5}" name="ENE" dataDxfId="14"/>
    <tableColumn id="3" xr3:uid="{BDECE3E1-23FB-456B-BC9C-35FC19E9FECC}" name="FEB" dataDxfId="13"/>
    <tableColumn id="4" xr3:uid="{EB4C4D1C-1675-484F-911D-120A0FB354CC}" name="MAR" dataDxfId="12"/>
    <tableColumn id="5" xr3:uid="{D56F52CF-9DA7-4902-8D79-244A0CBCC2FB}" name="ABR" dataDxfId="11"/>
    <tableColumn id="6" xr3:uid="{063D51E3-323E-4A0E-AA41-B0D156AA7AB9}" name="MAY" dataDxfId="10"/>
    <tableColumn id="7" xr3:uid="{4654E1BF-566D-463B-8056-5789D897C57E}" name="JUN" dataDxfId="9"/>
    <tableColumn id="8" xr3:uid="{5D78F862-C9CF-4C4D-B974-CFB5D68C2310}" name="JUL" dataDxfId="8"/>
    <tableColumn id="9" xr3:uid="{D256C1A5-B814-413D-B0E3-27AF8E42927C}" name="AGO" dataDxfId="7"/>
    <tableColumn id="10" xr3:uid="{009F19CD-A6A1-4974-B45D-A070E8433D19}" name="SET" dataDxfId="6"/>
    <tableColumn id="12" xr3:uid="{352CB9C0-2319-4D5A-8866-CBF2F5B9F75D}" name="OCT" dataDxfId="5"/>
    <tableColumn id="17" xr3:uid="{3EC19487-F458-458C-8673-395C9C1FD4D1}" name="SUBT." dataDxfId="4">
      <calculatedColumnFormula>SUM(B13:K13)</calculatedColumnFormula>
    </tableColumn>
    <tableColumn id="13" xr3:uid="{0946FEB3-C9BC-4CFA-B587-9CC7BA40DE81}" name="NOV" dataDxfId="3"/>
    <tableColumn id="14" xr3:uid="{98E56172-5D1E-490E-9327-9F8A6527A05E}" name="DIC" dataDxfId="2"/>
    <tableColumn id="15" xr3:uid="{434068EB-5500-4842-A95E-EBC914946071}" name="Total" dataDxfId="1">
      <calculatedColumnFormula>SUM(L13:N13)</calculatedColumnFormula>
    </tableColumn>
    <tableColumn id="16" xr3:uid="{0B3DC05A-F1DC-404A-AA95-AD05BDD82BED}" name="Buqu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topLeftCell="A7" zoomScaleNormal="100" zoomScaleSheetLayoutView="100" workbookViewId="0">
      <selection activeCell="G7" sqref="G7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1" t="s">
        <v>58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9" t="s">
        <v>86</v>
      </c>
      <c r="D13" s="50"/>
      <c r="E13" s="50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51" t="s">
        <v>61</v>
      </c>
      <c r="D40" s="51"/>
      <c r="E40" s="51"/>
      <c r="F40" s="1"/>
      <c r="G40" s="1"/>
      <c r="H40" s="1"/>
    </row>
    <row r="41" spans="1:8" ht="12.75" customHeight="1" x14ac:dyDescent="0.2">
      <c r="A41" s="1"/>
      <c r="B41" s="1"/>
      <c r="C41" s="51"/>
      <c r="D41" s="51"/>
      <c r="E41" s="5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2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53" t="s">
        <v>62</v>
      </c>
      <c r="C9" s="53"/>
      <c r="D9" s="53"/>
      <c r="E9" s="53"/>
      <c r="F9" s="53"/>
    </row>
    <row r="10" spans="1:8" x14ac:dyDescent="0.2">
      <c r="E10" s="52" t="str">
        <f>+Caratula!C13</f>
        <v>datos al 31/10/2025</v>
      </c>
      <c r="F10" s="52"/>
    </row>
    <row r="11" spans="1:8" ht="15" x14ac:dyDescent="0.25">
      <c r="B11" s="12" t="s">
        <v>82</v>
      </c>
      <c r="D11" s="3"/>
    </row>
    <row r="12" spans="1:8" s="9" customFormat="1" ht="16.5" customHeight="1" x14ac:dyDescent="0.2">
      <c r="B12" s="19" t="s">
        <v>0</v>
      </c>
      <c r="C12" s="20" t="s">
        <v>1</v>
      </c>
      <c r="D12" s="20" t="s">
        <v>2</v>
      </c>
      <c r="E12" s="20" t="s">
        <v>3</v>
      </c>
      <c r="F12" s="21" t="s">
        <v>4</v>
      </c>
    </row>
    <row r="13" spans="1:8" s="9" customFormat="1" ht="16.5" customHeight="1" x14ac:dyDescent="0.2">
      <c r="A13" s="18">
        <v>1</v>
      </c>
      <c r="B13" s="22" t="s">
        <v>63</v>
      </c>
      <c r="C13" s="27">
        <v>45692</v>
      </c>
      <c r="D13" s="23">
        <v>1410</v>
      </c>
      <c r="E13" s="23">
        <v>1418</v>
      </c>
      <c r="F13" s="23">
        <v>2278</v>
      </c>
    </row>
    <row r="14" spans="1:8" s="9" customFormat="1" ht="16.5" customHeight="1" x14ac:dyDescent="0.2">
      <c r="A14" s="18">
        <v>2</v>
      </c>
      <c r="B14" s="25" t="s">
        <v>73</v>
      </c>
      <c r="C14" s="28">
        <v>45905</v>
      </c>
      <c r="D14" s="26">
        <v>6051</v>
      </c>
      <c r="E14" s="26">
        <v>6210</v>
      </c>
      <c r="F14" s="26">
        <v>9748</v>
      </c>
    </row>
    <row r="15" spans="1:8" ht="16.5" customHeight="1" x14ac:dyDescent="0.2">
      <c r="B15" s="32"/>
      <c r="C15" s="34" t="s">
        <v>5</v>
      </c>
      <c r="D15" s="33">
        <f>SUM(D13:D14)</f>
        <v>7461</v>
      </c>
      <c r="E15" s="33">
        <f>SUM(E13:E14)</f>
        <v>7628</v>
      </c>
      <c r="F15" s="33">
        <f>SUM(F13:F14)</f>
        <v>12026</v>
      </c>
      <c r="H15" s="3"/>
    </row>
    <row r="16" spans="1:8" x14ac:dyDescent="0.2">
      <c r="D16" s="3"/>
      <c r="G16" s="3"/>
      <c r="H16" s="3"/>
    </row>
    <row r="17" spans="2:6" ht="15" x14ac:dyDescent="0.25">
      <c r="B17" s="12" t="s">
        <v>81</v>
      </c>
      <c r="D17" s="5"/>
      <c r="E17" s="5"/>
      <c r="F17" s="5"/>
    </row>
    <row r="18" spans="2:6" s="9" customFormat="1" ht="16.5" customHeight="1" x14ac:dyDescent="0.2">
      <c r="B18" s="19" t="s">
        <v>6</v>
      </c>
      <c r="C18" s="20" t="s">
        <v>2</v>
      </c>
      <c r="D18" s="20" t="s">
        <v>3</v>
      </c>
      <c r="E18" s="20" t="s">
        <v>4</v>
      </c>
      <c r="F18" s="21" t="s">
        <v>7</v>
      </c>
    </row>
    <row r="19" spans="2:6" s="9" customFormat="1" ht="16.5" customHeight="1" x14ac:dyDescent="0.2">
      <c r="B19" s="22" t="s">
        <v>74</v>
      </c>
      <c r="C19" s="23">
        <v>6051</v>
      </c>
      <c r="D19" s="23">
        <v>6210</v>
      </c>
      <c r="E19" s="23">
        <v>9748</v>
      </c>
      <c r="F19" s="29">
        <f>+E19/$E$21</f>
        <v>0.81057708298686182</v>
      </c>
    </row>
    <row r="20" spans="2:6" s="9" customFormat="1" ht="16.5" customHeight="1" x14ac:dyDescent="0.2">
      <c r="B20" s="25" t="s">
        <v>64</v>
      </c>
      <c r="C20" s="26">
        <v>1410</v>
      </c>
      <c r="D20" s="26">
        <v>1418</v>
      </c>
      <c r="E20" s="26">
        <v>2278</v>
      </c>
      <c r="F20" s="31">
        <f>+E20/$E$21</f>
        <v>0.18942291701313821</v>
      </c>
    </row>
    <row r="21" spans="2:6" ht="16.5" customHeight="1" x14ac:dyDescent="0.2">
      <c r="B21" s="32" t="s">
        <v>5</v>
      </c>
      <c r="C21" s="34">
        <f>SUM(C19:C20)</f>
        <v>7461</v>
      </c>
      <c r="D21" s="33">
        <f>SUM(D19:D20)</f>
        <v>7628</v>
      </c>
      <c r="E21" s="33">
        <f>SUM(E19:E20)</f>
        <v>12026</v>
      </c>
      <c r="F21" s="35">
        <v>1</v>
      </c>
    </row>
    <row r="22" spans="2:6" x14ac:dyDescent="0.2">
      <c r="B22" s="6"/>
      <c r="C22" s="4"/>
      <c r="D22" s="4"/>
      <c r="E22" s="4"/>
      <c r="F22" s="7"/>
    </row>
    <row r="23" spans="2:6" ht="15" x14ac:dyDescent="0.25">
      <c r="B23" s="12" t="s">
        <v>80</v>
      </c>
      <c r="C23" s="4"/>
      <c r="D23" s="4"/>
      <c r="E23" s="4"/>
      <c r="F23" s="7"/>
    </row>
    <row r="24" spans="2:6" s="9" customFormat="1" ht="16.5" customHeight="1" x14ac:dyDescent="0.2">
      <c r="B24" s="19" t="s">
        <v>8</v>
      </c>
      <c r="C24" s="20" t="s">
        <v>2</v>
      </c>
      <c r="D24" s="20" t="s">
        <v>3</v>
      </c>
      <c r="E24" s="20" t="s">
        <v>4</v>
      </c>
      <c r="F24" s="21" t="s">
        <v>7</v>
      </c>
    </row>
    <row r="25" spans="2:6" s="9" customFormat="1" ht="16.5" customHeight="1" x14ac:dyDescent="0.2">
      <c r="B25" s="22" t="s">
        <v>65</v>
      </c>
      <c r="C25" s="23">
        <v>4443</v>
      </c>
      <c r="D25" s="23">
        <v>4610</v>
      </c>
      <c r="E25" s="23">
        <v>7155</v>
      </c>
      <c r="F25" s="29">
        <f>+E25/$E$27</f>
        <v>0.59496091801097617</v>
      </c>
    </row>
    <row r="26" spans="2:6" s="9" customFormat="1" ht="16.5" customHeight="1" x14ac:dyDescent="0.2">
      <c r="B26" s="25" t="s">
        <v>75</v>
      </c>
      <c r="C26" s="26">
        <v>3018</v>
      </c>
      <c r="D26" s="26">
        <v>3018</v>
      </c>
      <c r="E26" s="26">
        <v>4871</v>
      </c>
      <c r="F26" s="31">
        <f>+E26/$E$27</f>
        <v>0.40503908198902377</v>
      </c>
    </row>
    <row r="27" spans="2:6" ht="16.5" customHeight="1" x14ac:dyDescent="0.2">
      <c r="B27" s="32" t="s">
        <v>5</v>
      </c>
      <c r="C27" s="34">
        <f>SUM(C25:C26)</f>
        <v>7461</v>
      </c>
      <c r="D27" s="33">
        <f>SUM(D25:D26)</f>
        <v>7628</v>
      </c>
      <c r="E27" s="33">
        <f>SUM(E25:E26)</f>
        <v>12026</v>
      </c>
      <c r="F27" s="35">
        <f>+E27/$E$27</f>
        <v>1</v>
      </c>
    </row>
    <row r="28" spans="2:6" x14ac:dyDescent="0.2">
      <c r="B28" s="6"/>
      <c r="C28" s="4"/>
      <c r="D28" s="4"/>
      <c r="E28" s="4"/>
      <c r="F28" s="7"/>
    </row>
    <row r="29" spans="2:6" ht="15" x14ac:dyDescent="0.25">
      <c r="B29" s="12" t="s">
        <v>83</v>
      </c>
    </row>
    <row r="30" spans="2:6" s="9" customFormat="1" ht="16.5" customHeight="1" x14ac:dyDescent="0.2">
      <c r="B30" s="19" t="s">
        <v>9</v>
      </c>
      <c r="C30" s="20" t="s">
        <v>2</v>
      </c>
      <c r="D30" s="20" t="s">
        <v>3</v>
      </c>
      <c r="E30" s="20" t="s">
        <v>4</v>
      </c>
      <c r="F30" s="21" t="s">
        <v>7</v>
      </c>
    </row>
    <row r="31" spans="2:6" s="9" customFormat="1" ht="16.5" customHeight="1" x14ac:dyDescent="0.2">
      <c r="B31" s="22" t="s">
        <v>72</v>
      </c>
      <c r="C31" s="23">
        <v>7461</v>
      </c>
      <c r="D31" s="23">
        <v>7628</v>
      </c>
      <c r="E31" s="23">
        <v>12027</v>
      </c>
      <c r="F31" s="29">
        <f>+E31/$E$32</f>
        <v>1</v>
      </c>
    </row>
    <row r="32" spans="2:6" ht="16.5" customHeight="1" x14ac:dyDescent="0.2">
      <c r="B32" s="32" t="s">
        <v>5</v>
      </c>
      <c r="C32" s="34">
        <f>SUM(C31:C31)</f>
        <v>7461</v>
      </c>
      <c r="D32" s="33">
        <f>SUM(D31:D31)</f>
        <v>7628</v>
      </c>
      <c r="E32" s="33">
        <f>SUM(E31:E31)</f>
        <v>12027</v>
      </c>
      <c r="F32" s="35">
        <f>+E32/$E$32</f>
        <v>1</v>
      </c>
    </row>
    <row r="34" spans="2:7" ht="15" x14ac:dyDescent="0.25">
      <c r="B34" s="12" t="s">
        <v>84</v>
      </c>
    </row>
    <row r="35" spans="2:7" s="9" customFormat="1" ht="16.5" customHeight="1" x14ac:dyDescent="0.2">
      <c r="B35" s="19" t="s">
        <v>10</v>
      </c>
      <c r="C35" s="20" t="s">
        <v>2</v>
      </c>
      <c r="D35" s="20" t="s">
        <v>3</v>
      </c>
      <c r="E35" s="20" t="s">
        <v>4</v>
      </c>
      <c r="F35" s="21" t="s">
        <v>7</v>
      </c>
    </row>
    <row r="36" spans="2:7" s="9" customFormat="1" ht="16.5" customHeight="1" x14ac:dyDescent="0.2">
      <c r="B36" s="22" t="s">
        <v>76</v>
      </c>
      <c r="C36" s="23">
        <v>60</v>
      </c>
      <c r="D36" s="23">
        <v>60</v>
      </c>
      <c r="E36" s="23">
        <v>73</v>
      </c>
      <c r="F36" s="29">
        <f>E36/$E$41</f>
        <v>6.0701812739065355E-3</v>
      </c>
    </row>
    <row r="37" spans="2:7" s="9" customFormat="1" ht="16.5" customHeight="1" x14ac:dyDescent="0.2">
      <c r="B37" s="36" t="s">
        <v>66</v>
      </c>
      <c r="C37" s="24">
        <v>3994</v>
      </c>
      <c r="D37" s="24">
        <v>3994</v>
      </c>
      <c r="E37" s="24">
        <v>6446</v>
      </c>
      <c r="F37" s="30">
        <f>E37/$E$41</f>
        <v>0.53600532180276073</v>
      </c>
    </row>
    <row r="38" spans="2:7" s="9" customFormat="1" ht="16.5" customHeight="1" x14ac:dyDescent="0.2">
      <c r="B38" s="22" t="s">
        <v>67</v>
      </c>
      <c r="C38" s="23">
        <v>2811</v>
      </c>
      <c r="D38" s="23">
        <v>2978</v>
      </c>
      <c r="E38" s="23">
        <v>4545</v>
      </c>
      <c r="F38" s="29">
        <f>E38/$E$41</f>
        <v>0.37793114917678361</v>
      </c>
    </row>
    <row r="39" spans="2:7" s="9" customFormat="1" ht="16.5" customHeight="1" x14ac:dyDescent="0.2">
      <c r="B39" s="36" t="s">
        <v>77</v>
      </c>
      <c r="C39" s="24">
        <v>542</v>
      </c>
      <c r="D39" s="24">
        <v>542</v>
      </c>
      <c r="E39" s="24">
        <v>875</v>
      </c>
      <c r="F39" s="30">
        <f>E39/$E$41</f>
        <v>7.2759022118742731E-2</v>
      </c>
    </row>
    <row r="40" spans="2:7" s="9" customFormat="1" ht="16.5" customHeight="1" x14ac:dyDescent="0.2">
      <c r="B40" s="22" t="s">
        <v>78</v>
      </c>
      <c r="C40" s="23">
        <v>54</v>
      </c>
      <c r="D40" s="23">
        <v>54</v>
      </c>
      <c r="E40" s="23">
        <v>87</v>
      </c>
      <c r="F40" s="29">
        <f>E40/$E$41</f>
        <v>7.2343256278064195E-3</v>
      </c>
    </row>
    <row r="41" spans="2:7" ht="16.5" customHeight="1" x14ac:dyDescent="0.2">
      <c r="B41" s="32" t="s">
        <v>5</v>
      </c>
      <c r="C41" s="34">
        <f>SUM(C36:C40)</f>
        <v>7461</v>
      </c>
      <c r="D41" s="33">
        <f>SUM(D36:D40)</f>
        <v>7628</v>
      </c>
      <c r="E41" s="33">
        <f>SUM(E36:E40)</f>
        <v>12026</v>
      </c>
      <c r="F41" s="35">
        <f>+E41/$E$41</f>
        <v>1</v>
      </c>
    </row>
    <row r="42" spans="2:7" x14ac:dyDescent="0.2">
      <c r="B42" s="5"/>
      <c r="C42" s="5"/>
      <c r="D42" s="5"/>
      <c r="E42" s="8"/>
    </row>
    <row r="43" spans="2:7" ht="15" x14ac:dyDescent="0.25">
      <c r="B43" s="12" t="s">
        <v>85</v>
      </c>
    </row>
    <row r="44" spans="2:7" s="9" customFormat="1" ht="16.5" customHeight="1" x14ac:dyDescent="0.2">
      <c r="B44" s="19" t="s">
        <v>10</v>
      </c>
      <c r="C44" s="20" t="s">
        <v>11</v>
      </c>
      <c r="D44" s="20" t="s">
        <v>2</v>
      </c>
      <c r="E44" s="20" t="s">
        <v>3</v>
      </c>
      <c r="F44" s="21" t="s">
        <v>4</v>
      </c>
      <c r="G44" s="19" t="s">
        <v>7</v>
      </c>
    </row>
    <row r="45" spans="2:7" s="9" customFormat="1" ht="16.5" customHeight="1" x14ac:dyDescent="0.2">
      <c r="B45" s="22" t="s">
        <v>76</v>
      </c>
      <c r="C45" s="23" t="s">
        <v>79</v>
      </c>
      <c r="D45" s="23">
        <v>60</v>
      </c>
      <c r="E45" s="23">
        <v>60</v>
      </c>
      <c r="F45" s="37">
        <v>73</v>
      </c>
      <c r="G45" s="29">
        <f t="shared" ref="G45:G51" si="0">F45/$F$52</f>
        <v>6.0696765610709236E-3</v>
      </c>
    </row>
    <row r="46" spans="2:7" s="9" customFormat="1" ht="16.5" customHeight="1" x14ac:dyDescent="0.2">
      <c r="B46" s="36" t="s">
        <v>66</v>
      </c>
      <c r="C46" s="24" t="s">
        <v>68</v>
      </c>
      <c r="D46" s="24">
        <v>3994</v>
      </c>
      <c r="E46" s="24">
        <v>3994</v>
      </c>
      <c r="F46" s="38">
        <v>6446</v>
      </c>
      <c r="G46" s="30">
        <f t="shared" si="0"/>
        <v>0.53596075496798867</v>
      </c>
    </row>
    <row r="47" spans="2:7" s="9" customFormat="1" ht="16.5" customHeight="1" x14ac:dyDescent="0.2">
      <c r="B47" s="22" t="s">
        <v>67</v>
      </c>
      <c r="C47" s="23" t="s">
        <v>68</v>
      </c>
      <c r="D47" s="23">
        <v>1876</v>
      </c>
      <c r="E47" s="23">
        <v>1876</v>
      </c>
      <c r="F47" s="37">
        <v>3028</v>
      </c>
      <c r="G47" s="29">
        <f t="shared" si="0"/>
        <v>0.25176685790305148</v>
      </c>
    </row>
    <row r="48" spans="2:7" s="9" customFormat="1" ht="16.5" customHeight="1" x14ac:dyDescent="0.2">
      <c r="B48" s="36" t="s">
        <v>67</v>
      </c>
      <c r="C48" s="24" t="s">
        <v>69</v>
      </c>
      <c r="D48" s="24">
        <v>878</v>
      </c>
      <c r="E48" s="24">
        <v>878</v>
      </c>
      <c r="F48" s="38">
        <v>1449</v>
      </c>
      <c r="G48" s="30">
        <f t="shared" si="0"/>
        <v>0.12047892242454478</v>
      </c>
    </row>
    <row r="49" spans="2:7" s="9" customFormat="1" ht="16.5" customHeight="1" x14ac:dyDescent="0.2">
      <c r="B49" s="22" t="s">
        <v>67</v>
      </c>
      <c r="C49" s="23" t="s">
        <v>70</v>
      </c>
      <c r="D49" s="23">
        <v>57</v>
      </c>
      <c r="E49" s="23">
        <v>224</v>
      </c>
      <c r="F49" s="37">
        <v>69</v>
      </c>
      <c r="G49" s="29">
        <f t="shared" si="0"/>
        <v>5.7370915440259412E-3</v>
      </c>
    </row>
    <row r="50" spans="2:7" s="9" customFormat="1" ht="16.5" customHeight="1" x14ac:dyDescent="0.2">
      <c r="B50" s="36" t="s">
        <v>77</v>
      </c>
      <c r="C50" s="24" t="s">
        <v>68</v>
      </c>
      <c r="D50" s="24">
        <v>542</v>
      </c>
      <c r="E50" s="24">
        <v>542</v>
      </c>
      <c r="F50" s="38">
        <v>875</v>
      </c>
      <c r="G50" s="30">
        <f t="shared" si="0"/>
        <v>7.2752972478589834E-2</v>
      </c>
    </row>
    <row r="51" spans="2:7" s="9" customFormat="1" ht="16.5" customHeight="1" x14ac:dyDescent="0.2">
      <c r="B51" s="22" t="s">
        <v>78</v>
      </c>
      <c r="C51" s="23" t="s">
        <v>68</v>
      </c>
      <c r="D51" s="23">
        <v>54</v>
      </c>
      <c r="E51" s="23">
        <v>54</v>
      </c>
      <c r="F51" s="37">
        <v>87</v>
      </c>
      <c r="G51" s="29">
        <f t="shared" si="0"/>
        <v>7.2337241207283609E-3</v>
      </c>
    </row>
    <row r="52" spans="2:7" ht="16.5" customHeight="1" x14ac:dyDescent="0.2">
      <c r="B52" s="32" t="s">
        <v>50</v>
      </c>
      <c r="C52" s="34"/>
      <c r="D52" s="33">
        <f>SUM(D45:D51)</f>
        <v>7461</v>
      </c>
      <c r="E52" s="33">
        <f>SUM(E45:E51)</f>
        <v>7628</v>
      </c>
      <c r="F52" s="33">
        <f>SUM(F45:F51)</f>
        <v>12027</v>
      </c>
      <c r="G52" s="35">
        <f>+F52/$F$52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7.140625" style="2" customWidth="1"/>
    <col min="2" max="10" width="6.7109375" style="2" customWidth="1"/>
    <col min="11" max="11" width="8.140625" style="2" customWidth="1"/>
    <col min="12" max="14" width="6.7109375" style="2" customWidth="1"/>
    <col min="15" max="15" width="8.140625" style="2" customWidth="1"/>
    <col min="16" max="16" width="8.28515625" style="2" customWidth="1"/>
    <col min="17" max="17" width="12.85546875" style="2" customWidth="1"/>
    <col min="18" max="16384" width="11.42578125" style="2"/>
  </cols>
  <sheetData>
    <row r="5" spans="1:16" x14ac:dyDescent="0.2">
      <c r="P5" s="5"/>
    </row>
    <row r="9" spans="1:16" ht="20.100000000000001" customHeight="1" x14ac:dyDescent="0.2">
      <c r="B9" s="53" t="s">
        <v>59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15" x14ac:dyDescent="0.2">
      <c r="B10" s="13"/>
      <c r="C10" s="9"/>
      <c r="D10" s="9"/>
      <c r="E10" s="9"/>
      <c r="F10" s="9"/>
      <c r="G10" s="9"/>
      <c r="H10" s="9"/>
      <c r="I10" s="9"/>
      <c r="J10" s="9"/>
      <c r="K10" s="9"/>
      <c r="L10" s="9"/>
      <c r="M10" s="54" t="str">
        <f>+Caratula!C13</f>
        <v>datos al 31/10/2025</v>
      </c>
      <c r="N10" s="54"/>
      <c r="O10" s="54"/>
      <c r="P10" s="54"/>
    </row>
    <row r="12" spans="1:16" s="9" customFormat="1" ht="20.100000000000001" customHeight="1" x14ac:dyDescent="0.2">
      <c r="A12" s="41" t="s">
        <v>12</v>
      </c>
      <c r="B12" s="42" t="s">
        <v>13</v>
      </c>
      <c r="C12" s="42" t="s">
        <v>14</v>
      </c>
      <c r="D12" s="42" t="s">
        <v>15</v>
      </c>
      <c r="E12" s="42" t="s">
        <v>16</v>
      </c>
      <c r="F12" s="42" t="s">
        <v>17</v>
      </c>
      <c r="G12" s="42" t="s">
        <v>18</v>
      </c>
      <c r="H12" s="42" t="s">
        <v>19</v>
      </c>
      <c r="I12" s="42" t="s">
        <v>20</v>
      </c>
      <c r="J12" s="42" t="s">
        <v>21</v>
      </c>
      <c r="K12" s="42" t="s">
        <v>22</v>
      </c>
      <c r="L12" s="42" t="s">
        <v>71</v>
      </c>
      <c r="M12" s="42" t="s">
        <v>23</v>
      </c>
      <c r="N12" s="42" t="s">
        <v>24</v>
      </c>
      <c r="O12" s="43" t="s">
        <v>43</v>
      </c>
      <c r="P12" s="44" t="s">
        <v>25</v>
      </c>
    </row>
    <row r="13" spans="1:16" s="9" customFormat="1" ht="20.100000000000001" customHeight="1" x14ac:dyDescent="0.2">
      <c r="A13" s="15" t="s">
        <v>28</v>
      </c>
      <c r="B13" s="10">
        <v>360</v>
      </c>
      <c r="C13" s="10">
        <v>266</v>
      </c>
      <c r="D13" s="10">
        <v>2771.25</v>
      </c>
      <c r="E13" s="10">
        <v>4976.5</v>
      </c>
      <c r="F13" s="10">
        <v>15718.25</v>
      </c>
      <c r="G13" s="10">
        <v>2967.75</v>
      </c>
      <c r="H13" s="10">
        <v>4416.5</v>
      </c>
      <c r="I13" s="10">
        <v>5601</v>
      </c>
      <c r="J13" s="10">
        <v>0</v>
      </c>
      <c r="K13" s="10">
        <v>0</v>
      </c>
      <c r="L13" s="14">
        <f t="shared" ref="L13:L44" si="0">SUM(B13:K13)</f>
        <v>37077.25</v>
      </c>
      <c r="M13" s="10">
        <v>0</v>
      </c>
      <c r="N13" s="10">
        <v>0</v>
      </c>
      <c r="O13" s="17">
        <f t="shared" ref="O13:O44" si="1">SUM(L13:N13)</f>
        <v>37077.25</v>
      </c>
      <c r="P13" s="39">
        <v>16</v>
      </c>
    </row>
    <row r="14" spans="1:16" s="9" customFormat="1" ht="20.100000000000001" customHeight="1" x14ac:dyDescent="0.2">
      <c r="A14" s="16" t="s">
        <v>29</v>
      </c>
      <c r="B14" s="14">
        <v>0</v>
      </c>
      <c r="C14" s="14">
        <v>2456</v>
      </c>
      <c r="D14" s="14">
        <v>3711</v>
      </c>
      <c r="E14" s="14">
        <v>7086.75</v>
      </c>
      <c r="F14" s="14">
        <v>13846.5</v>
      </c>
      <c r="G14" s="14">
        <v>6173.75</v>
      </c>
      <c r="H14" s="14">
        <v>5968.5</v>
      </c>
      <c r="I14" s="14">
        <v>4548.75</v>
      </c>
      <c r="J14" s="14">
        <v>4125.5</v>
      </c>
      <c r="K14" s="14">
        <v>0</v>
      </c>
      <c r="L14" s="14">
        <f t="shared" si="0"/>
        <v>47916.75</v>
      </c>
      <c r="M14" s="14">
        <v>956</v>
      </c>
      <c r="N14" s="14">
        <v>0</v>
      </c>
      <c r="O14" s="17">
        <f t="shared" si="1"/>
        <v>48872.75</v>
      </c>
      <c r="P14" s="40">
        <v>18</v>
      </c>
    </row>
    <row r="15" spans="1:16" s="9" customFormat="1" ht="20.100000000000001" customHeight="1" x14ac:dyDescent="0.2">
      <c r="A15" s="15" t="s">
        <v>30</v>
      </c>
      <c r="B15" s="10">
        <v>0</v>
      </c>
      <c r="C15" s="10">
        <v>745.5</v>
      </c>
      <c r="D15" s="10">
        <v>6340.25</v>
      </c>
      <c r="E15" s="10">
        <v>13053.5</v>
      </c>
      <c r="F15" s="10">
        <v>12982.5</v>
      </c>
      <c r="G15" s="10">
        <v>6839.5</v>
      </c>
      <c r="H15" s="10">
        <v>444</v>
      </c>
      <c r="I15" s="10">
        <v>7531.75</v>
      </c>
      <c r="J15" s="10">
        <v>5902.5</v>
      </c>
      <c r="K15" s="10">
        <v>0</v>
      </c>
      <c r="L15" s="14">
        <f t="shared" si="0"/>
        <v>53839.5</v>
      </c>
      <c r="M15" s="10">
        <v>1434</v>
      </c>
      <c r="N15" s="10">
        <v>0</v>
      </c>
      <c r="O15" s="17">
        <f t="shared" si="1"/>
        <v>55273.5</v>
      </c>
      <c r="P15" s="39">
        <v>17</v>
      </c>
    </row>
    <row r="16" spans="1:16" s="9" customFormat="1" ht="20.100000000000001" customHeight="1" x14ac:dyDescent="0.2">
      <c r="A16" s="16" t="s">
        <v>31</v>
      </c>
      <c r="B16" s="14">
        <v>0</v>
      </c>
      <c r="C16" s="14">
        <v>1886.75</v>
      </c>
      <c r="D16" s="14">
        <v>4548.75</v>
      </c>
      <c r="E16" s="14">
        <v>7102.5</v>
      </c>
      <c r="F16" s="14">
        <v>13527.5</v>
      </c>
      <c r="G16" s="14">
        <v>6121.5</v>
      </c>
      <c r="H16" s="14">
        <v>376.75</v>
      </c>
      <c r="I16" s="14">
        <v>6919.25</v>
      </c>
      <c r="J16" s="14">
        <v>7168.75</v>
      </c>
      <c r="K16" s="14">
        <v>5663.5</v>
      </c>
      <c r="L16" s="14">
        <f t="shared" si="0"/>
        <v>53315.25</v>
      </c>
      <c r="M16" s="14">
        <v>0</v>
      </c>
      <c r="N16" s="14">
        <v>5498.5</v>
      </c>
      <c r="O16" s="17">
        <f t="shared" si="1"/>
        <v>58813.75</v>
      </c>
      <c r="P16" s="40">
        <v>19</v>
      </c>
    </row>
    <row r="17" spans="1:16" s="9" customFormat="1" ht="20.100000000000001" customHeight="1" x14ac:dyDescent="0.2">
      <c r="A17" s="15" t="s">
        <v>32</v>
      </c>
      <c r="B17" s="10">
        <v>1961</v>
      </c>
      <c r="C17" s="10">
        <v>1124</v>
      </c>
      <c r="D17" s="10">
        <v>3641</v>
      </c>
      <c r="E17" s="10">
        <v>3847</v>
      </c>
      <c r="F17" s="10">
        <v>12283</v>
      </c>
      <c r="G17" s="10">
        <v>4304</v>
      </c>
      <c r="H17" s="10">
        <v>5046</v>
      </c>
      <c r="I17" s="10">
        <v>6300</v>
      </c>
      <c r="J17" s="10">
        <v>0</v>
      </c>
      <c r="K17" s="10">
        <v>4649</v>
      </c>
      <c r="L17" s="14">
        <f t="shared" si="0"/>
        <v>43155</v>
      </c>
      <c r="M17" s="10">
        <v>3080</v>
      </c>
      <c r="N17" s="10">
        <v>4263</v>
      </c>
      <c r="O17" s="17">
        <f t="shared" si="1"/>
        <v>50498</v>
      </c>
      <c r="P17" s="39">
        <v>18</v>
      </c>
    </row>
    <row r="18" spans="1:16" s="9" customFormat="1" ht="20.100000000000001" customHeight="1" x14ac:dyDescent="0.2">
      <c r="A18" s="16" t="s">
        <v>33</v>
      </c>
      <c r="B18" s="14">
        <v>533</v>
      </c>
      <c r="C18" s="14">
        <v>52</v>
      </c>
      <c r="D18" s="14">
        <v>3177</v>
      </c>
      <c r="E18" s="14">
        <v>15138</v>
      </c>
      <c r="F18" s="14">
        <v>5024</v>
      </c>
      <c r="G18" s="14">
        <v>8720</v>
      </c>
      <c r="H18" s="14">
        <v>6308</v>
      </c>
      <c r="I18" s="14">
        <v>0</v>
      </c>
      <c r="J18" s="14">
        <v>11754</v>
      </c>
      <c r="K18" s="14">
        <v>4894</v>
      </c>
      <c r="L18" s="14">
        <f t="shared" si="0"/>
        <v>55600</v>
      </c>
      <c r="M18" s="14">
        <v>0</v>
      </c>
      <c r="N18" s="14">
        <v>9727</v>
      </c>
      <c r="O18" s="17">
        <f t="shared" si="1"/>
        <v>65327</v>
      </c>
      <c r="P18" s="40">
        <v>19</v>
      </c>
    </row>
    <row r="19" spans="1:16" s="9" customFormat="1" ht="20.100000000000001" customHeight="1" x14ac:dyDescent="0.2">
      <c r="A19" s="15" t="s">
        <v>34</v>
      </c>
      <c r="B19" s="10">
        <v>374</v>
      </c>
      <c r="C19" s="10">
        <v>20</v>
      </c>
      <c r="D19" s="10">
        <f>4346+4294</f>
        <v>8640</v>
      </c>
      <c r="E19" s="10">
        <v>3343</v>
      </c>
      <c r="F19" s="10">
        <v>0</v>
      </c>
      <c r="G19" s="10">
        <v>2507</v>
      </c>
      <c r="H19" s="10">
        <v>5770</v>
      </c>
      <c r="I19" s="10">
        <v>5867</v>
      </c>
      <c r="J19" s="10">
        <v>1805</v>
      </c>
      <c r="K19" s="10">
        <v>0</v>
      </c>
      <c r="L19" s="14">
        <f t="shared" si="0"/>
        <v>28326</v>
      </c>
      <c r="M19" s="10">
        <v>2670</v>
      </c>
      <c r="N19" s="10">
        <v>4472</v>
      </c>
      <c r="O19" s="17">
        <f t="shared" si="1"/>
        <v>35468</v>
      </c>
      <c r="P19" s="39">
        <v>11</v>
      </c>
    </row>
    <row r="20" spans="1:16" s="9" customFormat="1" ht="20.100000000000001" customHeight="1" x14ac:dyDescent="0.2">
      <c r="A20" s="16" t="s">
        <v>26</v>
      </c>
      <c r="B20" s="14">
        <v>0</v>
      </c>
      <c r="C20" s="14">
        <v>0</v>
      </c>
      <c r="D20" s="14">
        <v>4654</v>
      </c>
      <c r="E20" s="14">
        <v>2620</v>
      </c>
      <c r="F20" s="14">
        <v>6246</v>
      </c>
      <c r="G20" s="14">
        <v>12956</v>
      </c>
      <c r="H20" s="14">
        <v>8347</v>
      </c>
      <c r="I20" s="14">
        <v>7153</v>
      </c>
      <c r="J20" s="14">
        <v>0</v>
      </c>
      <c r="K20" s="14">
        <v>10736</v>
      </c>
      <c r="L20" s="14">
        <f t="shared" si="0"/>
        <v>52712</v>
      </c>
      <c r="M20" s="14">
        <v>4101</v>
      </c>
      <c r="N20" s="14">
        <v>7499</v>
      </c>
      <c r="O20" s="17">
        <f t="shared" si="1"/>
        <v>64312</v>
      </c>
      <c r="P20" s="40">
        <v>17</v>
      </c>
    </row>
    <row r="21" spans="1:16" s="9" customFormat="1" ht="20.100000000000001" customHeight="1" x14ac:dyDescent="0.2">
      <c r="A21" s="15" t="s">
        <v>35</v>
      </c>
      <c r="B21" s="10">
        <v>264</v>
      </c>
      <c r="C21" s="10">
        <v>280</v>
      </c>
      <c r="D21" s="10">
        <v>7668</v>
      </c>
      <c r="E21" s="10">
        <v>5772</v>
      </c>
      <c r="F21" s="10">
        <v>4185</v>
      </c>
      <c r="G21" s="10">
        <v>3859</v>
      </c>
      <c r="H21" s="10">
        <v>6177</v>
      </c>
      <c r="I21" s="10">
        <v>0</v>
      </c>
      <c r="J21" s="10">
        <v>6453</v>
      </c>
      <c r="K21" s="10">
        <v>5353</v>
      </c>
      <c r="L21" s="14">
        <f t="shared" si="0"/>
        <v>40011</v>
      </c>
      <c r="M21" s="10">
        <v>0</v>
      </c>
      <c r="N21" s="10">
        <v>0</v>
      </c>
      <c r="O21" s="17">
        <f t="shared" si="1"/>
        <v>40011</v>
      </c>
      <c r="P21" s="39">
        <v>11</v>
      </c>
    </row>
    <row r="22" spans="1:16" s="9" customFormat="1" ht="20.100000000000001" customHeight="1" x14ac:dyDescent="0.2">
      <c r="A22" s="16" t="s">
        <v>27</v>
      </c>
      <c r="B22" s="14">
        <v>3644</v>
      </c>
      <c r="C22" s="14">
        <v>386</v>
      </c>
      <c r="D22" s="14">
        <v>3376</v>
      </c>
      <c r="E22" s="14">
        <f>4115+94+5454</f>
        <v>9663</v>
      </c>
      <c r="F22" s="14">
        <v>7683</v>
      </c>
      <c r="G22" s="14">
        <v>5540</v>
      </c>
      <c r="H22" s="14">
        <v>4992</v>
      </c>
      <c r="I22" s="14">
        <v>8010</v>
      </c>
      <c r="J22" s="14">
        <v>0</v>
      </c>
      <c r="K22" s="14">
        <v>5225</v>
      </c>
      <c r="L22" s="14">
        <f t="shared" si="0"/>
        <v>48519</v>
      </c>
      <c r="M22" s="14">
        <v>6653</v>
      </c>
      <c r="N22" s="14">
        <v>0</v>
      </c>
      <c r="O22" s="17">
        <f t="shared" si="1"/>
        <v>55172</v>
      </c>
      <c r="P22" s="40">
        <v>19</v>
      </c>
    </row>
    <row r="23" spans="1:16" s="9" customFormat="1" ht="20.100000000000001" customHeight="1" x14ac:dyDescent="0.2">
      <c r="A23" s="15" t="s">
        <v>36</v>
      </c>
      <c r="B23" s="10">
        <v>0</v>
      </c>
      <c r="C23" s="10">
        <v>229</v>
      </c>
      <c r="D23" s="10">
        <v>1331</v>
      </c>
      <c r="E23" s="10">
        <v>3669</v>
      </c>
      <c r="F23" s="10">
        <v>3840</v>
      </c>
      <c r="G23" s="10">
        <v>8698</v>
      </c>
      <c r="H23" s="10">
        <v>4976</v>
      </c>
      <c r="I23" s="10">
        <v>0</v>
      </c>
      <c r="J23" s="10">
        <v>5046</v>
      </c>
      <c r="K23" s="10">
        <v>0</v>
      </c>
      <c r="L23" s="14">
        <f t="shared" si="0"/>
        <v>27789</v>
      </c>
      <c r="M23" s="10">
        <v>5037</v>
      </c>
      <c r="N23" s="10">
        <v>5592</v>
      </c>
      <c r="O23" s="17">
        <f t="shared" si="1"/>
        <v>38418</v>
      </c>
      <c r="P23" s="39">
        <v>13</v>
      </c>
    </row>
    <row r="24" spans="1:16" s="9" customFormat="1" ht="20.100000000000001" customHeight="1" x14ac:dyDescent="0.2">
      <c r="A24" s="16" t="s">
        <v>37</v>
      </c>
      <c r="B24" s="14">
        <v>0</v>
      </c>
      <c r="C24" s="14">
        <v>1751</v>
      </c>
      <c r="D24" s="14">
        <v>3385</v>
      </c>
      <c r="E24" s="14">
        <v>0</v>
      </c>
      <c r="F24" s="14">
        <v>7671</v>
      </c>
      <c r="G24" s="14">
        <v>4968</v>
      </c>
      <c r="H24" s="14">
        <v>3818</v>
      </c>
      <c r="I24" s="14">
        <v>8464</v>
      </c>
      <c r="J24" s="14">
        <v>4988</v>
      </c>
      <c r="K24" s="14">
        <v>6301</v>
      </c>
      <c r="L24" s="14">
        <f t="shared" si="0"/>
        <v>41346</v>
      </c>
      <c r="M24" s="14">
        <v>8836</v>
      </c>
      <c r="N24" s="14">
        <v>6282</v>
      </c>
      <c r="O24" s="17">
        <f t="shared" si="1"/>
        <v>56464</v>
      </c>
      <c r="P24" s="40">
        <v>15</v>
      </c>
    </row>
    <row r="25" spans="1:16" s="9" customFormat="1" ht="20.100000000000001" customHeight="1" x14ac:dyDescent="0.2">
      <c r="A25" s="15" t="s">
        <v>40</v>
      </c>
      <c r="B25" s="10">
        <v>0</v>
      </c>
      <c r="C25" s="10">
        <v>2125</v>
      </c>
      <c r="D25" s="10">
        <v>2110</v>
      </c>
      <c r="E25" s="10">
        <v>5389</v>
      </c>
      <c r="F25" s="10">
        <v>5390</v>
      </c>
      <c r="G25" s="10">
        <v>8384</v>
      </c>
      <c r="H25" s="10">
        <v>6185</v>
      </c>
      <c r="I25" s="10">
        <v>5925</v>
      </c>
      <c r="J25" s="10">
        <v>4610</v>
      </c>
      <c r="K25" s="10">
        <v>0</v>
      </c>
      <c r="L25" s="14">
        <f t="shared" si="0"/>
        <v>40118</v>
      </c>
      <c r="M25" s="10">
        <v>5767</v>
      </c>
      <c r="N25" s="10">
        <v>4180</v>
      </c>
      <c r="O25" s="17">
        <f t="shared" si="1"/>
        <v>50065</v>
      </c>
      <c r="P25" s="39">
        <v>16</v>
      </c>
    </row>
    <row r="26" spans="1:16" s="9" customFormat="1" ht="20.100000000000001" customHeight="1" x14ac:dyDescent="0.2">
      <c r="A26" s="16" t="s">
        <v>38</v>
      </c>
      <c r="B26" s="14">
        <v>4672</v>
      </c>
      <c r="C26" s="14">
        <v>816</v>
      </c>
      <c r="D26" s="14">
        <v>3358</v>
      </c>
      <c r="E26" s="14">
        <v>5984</v>
      </c>
      <c r="F26" s="14">
        <v>7344</v>
      </c>
      <c r="G26" s="14">
        <v>5850</v>
      </c>
      <c r="H26" s="14">
        <v>5755</v>
      </c>
      <c r="I26" s="14">
        <v>5699</v>
      </c>
      <c r="J26" s="14">
        <v>5709</v>
      </c>
      <c r="K26" s="14">
        <v>0</v>
      </c>
      <c r="L26" s="14">
        <f t="shared" si="0"/>
        <v>45187</v>
      </c>
      <c r="M26" s="14">
        <v>6161</v>
      </c>
      <c r="N26" s="14">
        <v>0</v>
      </c>
      <c r="O26" s="17">
        <f t="shared" si="1"/>
        <v>51348</v>
      </c>
      <c r="P26" s="40">
        <v>18</v>
      </c>
    </row>
    <row r="27" spans="1:16" s="9" customFormat="1" ht="20.100000000000001" customHeight="1" x14ac:dyDescent="0.2">
      <c r="A27" s="15" t="s">
        <v>39</v>
      </c>
      <c r="B27" s="10">
        <v>0</v>
      </c>
      <c r="C27" s="10">
        <v>0</v>
      </c>
      <c r="D27" s="10">
        <v>2839</v>
      </c>
      <c r="E27" s="10">
        <v>0</v>
      </c>
      <c r="F27" s="10">
        <v>4586</v>
      </c>
      <c r="G27" s="10">
        <v>8792</v>
      </c>
      <c r="H27" s="10">
        <v>5727</v>
      </c>
      <c r="I27" s="10">
        <v>40</v>
      </c>
      <c r="J27" s="10">
        <v>5694</v>
      </c>
      <c r="K27" s="10">
        <v>0</v>
      </c>
      <c r="L27" s="14">
        <f t="shared" si="0"/>
        <v>27678</v>
      </c>
      <c r="M27" s="10">
        <v>6130</v>
      </c>
      <c r="N27" s="10">
        <v>5485</v>
      </c>
      <c r="O27" s="17">
        <f t="shared" si="1"/>
        <v>39293</v>
      </c>
      <c r="P27" s="39">
        <v>12</v>
      </c>
    </row>
    <row r="28" spans="1:16" s="9" customFormat="1" ht="20.100000000000001" customHeight="1" x14ac:dyDescent="0.2">
      <c r="A28" s="16" t="s">
        <v>41</v>
      </c>
      <c r="B28" s="14">
        <v>0</v>
      </c>
      <c r="C28" s="14">
        <v>1277</v>
      </c>
      <c r="D28" s="14">
        <v>3709</v>
      </c>
      <c r="E28" s="14">
        <v>4857</v>
      </c>
      <c r="F28" s="14">
        <v>7948</v>
      </c>
      <c r="G28" s="14">
        <v>0</v>
      </c>
      <c r="H28" s="14">
        <v>6400</v>
      </c>
      <c r="I28" s="14">
        <v>0</v>
      </c>
      <c r="J28" s="14">
        <v>4866</v>
      </c>
      <c r="K28" s="14">
        <v>0</v>
      </c>
      <c r="L28" s="14">
        <f t="shared" si="0"/>
        <v>29057</v>
      </c>
      <c r="M28" s="14">
        <v>5655</v>
      </c>
      <c r="N28" s="14">
        <v>4733</v>
      </c>
      <c r="O28" s="17">
        <f t="shared" si="1"/>
        <v>39445</v>
      </c>
      <c r="P28" s="40">
        <v>13</v>
      </c>
    </row>
    <row r="29" spans="1:16" s="9" customFormat="1" ht="20.100000000000001" customHeight="1" x14ac:dyDescent="0.2">
      <c r="A29" s="15" t="s">
        <v>42</v>
      </c>
      <c r="B29" s="10">
        <v>0</v>
      </c>
      <c r="C29" s="10">
        <v>414</v>
      </c>
      <c r="D29" s="10">
        <v>33</v>
      </c>
      <c r="E29" s="10">
        <v>5027</v>
      </c>
      <c r="F29" s="10">
        <v>2455</v>
      </c>
      <c r="G29" s="10">
        <v>3764</v>
      </c>
      <c r="H29" s="10">
        <v>0</v>
      </c>
      <c r="I29" s="10">
        <v>3385</v>
      </c>
      <c r="J29" s="10">
        <v>0</v>
      </c>
      <c r="K29" s="10">
        <v>5933</v>
      </c>
      <c r="L29" s="14">
        <f t="shared" si="0"/>
        <v>21011</v>
      </c>
      <c r="M29" s="10">
        <v>0</v>
      </c>
      <c r="N29" s="10">
        <v>6344</v>
      </c>
      <c r="O29" s="17">
        <f t="shared" si="1"/>
        <v>27355</v>
      </c>
      <c r="P29" s="39">
        <v>10</v>
      </c>
    </row>
    <row r="30" spans="1:16" s="9" customFormat="1" ht="20.100000000000001" customHeight="1" x14ac:dyDescent="0.2">
      <c r="A30" s="16" t="s">
        <v>44</v>
      </c>
      <c r="B30" s="14">
        <v>0</v>
      </c>
      <c r="C30" s="14">
        <v>43</v>
      </c>
      <c r="D30" s="14">
        <v>5133</v>
      </c>
      <c r="E30" s="14">
        <v>6508</v>
      </c>
      <c r="F30" s="14">
        <v>9196</v>
      </c>
      <c r="G30" s="14">
        <v>6295</v>
      </c>
      <c r="H30" s="14">
        <v>5609</v>
      </c>
      <c r="I30" s="14">
        <v>9923</v>
      </c>
      <c r="J30" s="14">
        <v>6139</v>
      </c>
      <c r="K30" s="14">
        <v>0</v>
      </c>
      <c r="L30" s="14">
        <f t="shared" si="0"/>
        <v>48846</v>
      </c>
      <c r="M30" s="14">
        <v>6036</v>
      </c>
      <c r="N30" s="14">
        <v>0</v>
      </c>
      <c r="O30" s="17">
        <f t="shared" si="1"/>
        <v>54882</v>
      </c>
      <c r="P30" s="40">
        <v>13</v>
      </c>
    </row>
    <row r="31" spans="1:16" s="9" customFormat="1" ht="20.100000000000001" customHeight="1" x14ac:dyDescent="0.2">
      <c r="A31" s="15" t="s">
        <v>45</v>
      </c>
      <c r="B31" s="10">
        <v>3029</v>
      </c>
      <c r="C31" s="10">
        <v>0</v>
      </c>
      <c r="D31" s="10">
        <v>0</v>
      </c>
      <c r="E31" s="10">
        <v>5553</v>
      </c>
      <c r="F31" s="10">
        <v>5927</v>
      </c>
      <c r="G31" s="10">
        <v>5267</v>
      </c>
      <c r="H31" s="10">
        <v>5880</v>
      </c>
      <c r="I31" s="10">
        <v>0</v>
      </c>
      <c r="J31" s="10">
        <v>0</v>
      </c>
      <c r="K31" s="10">
        <v>0</v>
      </c>
      <c r="L31" s="14">
        <f t="shared" si="0"/>
        <v>25656</v>
      </c>
      <c r="M31" s="10">
        <v>6244</v>
      </c>
      <c r="N31" s="10">
        <v>0</v>
      </c>
      <c r="O31" s="17">
        <f t="shared" si="1"/>
        <v>31900</v>
      </c>
      <c r="P31" s="39">
        <v>6</v>
      </c>
    </row>
    <row r="32" spans="1:16" s="9" customFormat="1" ht="20.100000000000001" customHeight="1" x14ac:dyDescent="0.2">
      <c r="A32" s="16" t="s">
        <v>46</v>
      </c>
      <c r="B32" s="14">
        <v>4441</v>
      </c>
      <c r="C32" s="14">
        <v>0</v>
      </c>
      <c r="D32" s="14">
        <v>3417</v>
      </c>
      <c r="E32" s="14">
        <v>3611</v>
      </c>
      <c r="F32" s="14">
        <v>5972</v>
      </c>
      <c r="G32" s="14">
        <v>4685</v>
      </c>
      <c r="H32" s="14">
        <v>0</v>
      </c>
      <c r="I32" s="14">
        <v>0</v>
      </c>
      <c r="J32" s="14">
        <v>0</v>
      </c>
      <c r="K32" s="14">
        <v>5615</v>
      </c>
      <c r="L32" s="14">
        <f t="shared" si="0"/>
        <v>27741</v>
      </c>
      <c r="M32" s="14">
        <v>0</v>
      </c>
      <c r="N32" s="14">
        <v>0</v>
      </c>
      <c r="O32" s="17">
        <f t="shared" si="1"/>
        <v>27741</v>
      </c>
      <c r="P32" s="40">
        <v>9</v>
      </c>
    </row>
    <row r="33" spans="1:16" s="9" customFormat="1" ht="20.100000000000001" customHeight="1" x14ac:dyDescent="0.2">
      <c r="A33" s="15" t="s">
        <v>47</v>
      </c>
      <c r="B33" s="10">
        <v>0</v>
      </c>
      <c r="C33" s="10">
        <v>0</v>
      </c>
      <c r="D33" s="10">
        <v>220</v>
      </c>
      <c r="E33" s="10">
        <v>6941</v>
      </c>
      <c r="F33" s="10">
        <v>0</v>
      </c>
      <c r="G33" s="10">
        <v>0</v>
      </c>
      <c r="H33" s="10">
        <v>3793</v>
      </c>
      <c r="I33" s="10">
        <v>5157</v>
      </c>
      <c r="J33" s="10">
        <v>0</v>
      </c>
      <c r="K33" s="10">
        <v>0</v>
      </c>
      <c r="L33" s="14">
        <f t="shared" si="0"/>
        <v>16111</v>
      </c>
      <c r="M33" s="10">
        <v>0</v>
      </c>
      <c r="N33" s="10">
        <v>0</v>
      </c>
      <c r="O33" s="17">
        <f t="shared" si="1"/>
        <v>16111</v>
      </c>
      <c r="P33" s="39">
        <v>5</v>
      </c>
    </row>
    <row r="34" spans="1:16" s="9" customFormat="1" ht="20.100000000000001" customHeight="1" x14ac:dyDescent="0.2">
      <c r="A34" s="16" t="s">
        <v>48</v>
      </c>
      <c r="B34" s="14">
        <v>0</v>
      </c>
      <c r="C34" s="14">
        <v>0</v>
      </c>
      <c r="D34" s="14">
        <v>1035</v>
      </c>
      <c r="E34" s="14">
        <v>2034</v>
      </c>
      <c r="F34" s="14">
        <v>4586</v>
      </c>
      <c r="G34" s="14">
        <v>0</v>
      </c>
      <c r="H34" s="14">
        <v>6164</v>
      </c>
      <c r="I34" s="14">
        <v>0</v>
      </c>
      <c r="J34" s="14">
        <v>0</v>
      </c>
      <c r="K34" s="14">
        <v>0</v>
      </c>
      <c r="L34" s="14">
        <f t="shared" si="0"/>
        <v>13819</v>
      </c>
      <c r="M34" s="14">
        <v>6078</v>
      </c>
      <c r="N34" s="14">
        <v>0</v>
      </c>
      <c r="O34" s="17">
        <f t="shared" si="1"/>
        <v>19897</v>
      </c>
      <c r="P34" s="40">
        <v>6</v>
      </c>
    </row>
    <row r="35" spans="1:16" s="9" customFormat="1" ht="20.100000000000001" customHeight="1" x14ac:dyDescent="0.2">
      <c r="A35" s="15" t="s">
        <v>49</v>
      </c>
      <c r="B35" s="10">
        <v>0</v>
      </c>
      <c r="C35" s="10">
        <v>2286</v>
      </c>
      <c r="D35" s="10">
        <v>36</v>
      </c>
      <c r="E35" s="10">
        <v>3523</v>
      </c>
      <c r="F35" s="10">
        <v>4299</v>
      </c>
      <c r="G35" s="10">
        <v>370</v>
      </c>
      <c r="H35" s="10">
        <v>240</v>
      </c>
      <c r="I35" s="10">
        <v>6081</v>
      </c>
      <c r="J35" s="10">
        <v>530</v>
      </c>
      <c r="K35" s="10">
        <v>794</v>
      </c>
      <c r="L35" s="14">
        <f t="shared" si="0"/>
        <v>18159</v>
      </c>
      <c r="M35" s="10">
        <v>4766</v>
      </c>
      <c r="N35" s="10">
        <v>430</v>
      </c>
      <c r="O35" s="17">
        <f t="shared" si="1"/>
        <v>23355</v>
      </c>
      <c r="P35" s="39">
        <v>20</v>
      </c>
    </row>
    <row r="36" spans="1:16" s="9" customFormat="1" ht="20.100000000000001" customHeight="1" x14ac:dyDescent="0.2">
      <c r="A36" s="16" t="s">
        <v>51</v>
      </c>
      <c r="B36" s="14">
        <v>72</v>
      </c>
      <c r="C36" s="14">
        <v>15</v>
      </c>
      <c r="D36" s="14">
        <v>449</v>
      </c>
      <c r="E36" s="14">
        <v>2878</v>
      </c>
      <c r="F36" s="14">
        <v>0</v>
      </c>
      <c r="G36" s="14">
        <v>0</v>
      </c>
      <c r="H36" s="14">
        <v>0</v>
      </c>
      <c r="I36" s="14">
        <v>5677</v>
      </c>
      <c r="J36" s="14">
        <v>0</v>
      </c>
      <c r="K36" s="14">
        <v>0</v>
      </c>
      <c r="L36" s="14">
        <f t="shared" si="0"/>
        <v>9091</v>
      </c>
      <c r="M36" s="14">
        <v>0</v>
      </c>
      <c r="N36" s="14">
        <v>0</v>
      </c>
      <c r="O36" s="17">
        <f t="shared" si="1"/>
        <v>9091</v>
      </c>
      <c r="P36" s="40">
        <v>6</v>
      </c>
    </row>
    <row r="37" spans="1:16" s="9" customFormat="1" ht="20.100000000000001" customHeight="1" x14ac:dyDescent="0.2">
      <c r="A37" s="15" t="s">
        <v>52</v>
      </c>
      <c r="B37" s="10">
        <v>0</v>
      </c>
      <c r="C37" s="10">
        <v>951</v>
      </c>
      <c r="D37" s="10">
        <v>464</v>
      </c>
      <c r="E37" s="10">
        <v>4487</v>
      </c>
      <c r="F37" s="10">
        <v>0</v>
      </c>
      <c r="G37" s="10">
        <v>51</v>
      </c>
      <c r="H37" s="10">
        <v>5705</v>
      </c>
      <c r="I37" s="10">
        <v>0</v>
      </c>
      <c r="J37" s="10">
        <v>0</v>
      </c>
      <c r="K37" s="10">
        <v>0</v>
      </c>
      <c r="L37" s="14">
        <f t="shared" si="0"/>
        <v>11658</v>
      </c>
      <c r="M37" s="10">
        <v>0</v>
      </c>
      <c r="N37" s="10">
        <v>0</v>
      </c>
      <c r="O37" s="17">
        <f t="shared" si="1"/>
        <v>11658</v>
      </c>
      <c r="P37" s="39">
        <v>6</v>
      </c>
    </row>
    <row r="38" spans="1:16" s="9" customFormat="1" ht="20.100000000000001" customHeight="1" x14ac:dyDescent="0.2">
      <c r="A38" s="16" t="s">
        <v>53</v>
      </c>
      <c r="B38" s="14">
        <v>0</v>
      </c>
      <c r="C38" s="14">
        <v>2658</v>
      </c>
      <c r="D38" s="14">
        <v>2333</v>
      </c>
      <c r="E38" s="14">
        <v>0</v>
      </c>
      <c r="F38" s="14">
        <v>3273</v>
      </c>
      <c r="G38" s="14">
        <v>0</v>
      </c>
      <c r="H38" s="14">
        <v>0</v>
      </c>
      <c r="I38" s="14">
        <v>6142</v>
      </c>
      <c r="J38" s="14">
        <v>0</v>
      </c>
      <c r="K38" s="14">
        <v>0</v>
      </c>
      <c r="L38" s="14">
        <f t="shared" si="0"/>
        <v>14406</v>
      </c>
      <c r="M38" s="14">
        <v>0</v>
      </c>
      <c r="N38" s="14">
        <v>0</v>
      </c>
      <c r="O38" s="17">
        <f t="shared" si="1"/>
        <v>14406</v>
      </c>
      <c r="P38" s="40">
        <v>4</v>
      </c>
    </row>
    <row r="39" spans="1:16" s="9" customFormat="1" ht="20.100000000000001" customHeight="1" x14ac:dyDescent="0.2">
      <c r="A39" s="15" t="s">
        <v>54</v>
      </c>
      <c r="B39" s="10">
        <v>0</v>
      </c>
      <c r="C39" s="10">
        <v>2666</v>
      </c>
      <c r="D39" s="10">
        <v>0</v>
      </c>
      <c r="E39" s="10">
        <v>6221</v>
      </c>
      <c r="F39" s="10">
        <v>0</v>
      </c>
      <c r="G39" s="10">
        <v>0</v>
      </c>
      <c r="H39" s="10">
        <v>6153</v>
      </c>
      <c r="I39" s="10">
        <v>0</v>
      </c>
      <c r="J39" s="10">
        <v>0</v>
      </c>
      <c r="K39" s="10">
        <v>0</v>
      </c>
      <c r="L39" s="14">
        <f t="shared" si="0"/>
        <v>15040</v>
      </c>
      <c r="M39" s="10">
        <v>6039</v>
      </c>
      <c r="N39" s="10">
        <v>0</v>
      </c>
      <c r="O39" s="17">
        <f t="shared" si="1"/>
        <v>21079</v>
      </c>
      <c r="P39" s="39">
        <v>5</v>
      </c>
    </row>
    <row r="40" spans="1:16" s="9" customFormat="1" ht="20.100000000000001" customHeight="1" x14ac:dyDescent="0.2">
      <c r="A40" s="16" t="s">
        <v>55</v>
      </c>
      <c r="B40" s="14">
        <v>0</v>
      </c>
      <c r="C40" s="14">
        <v>0</v>
      </c>
      <c r="D40" s="14">
        <v>0</v>
      </c>
      <c r="E40" s="14">
        <v>6138</v>
      </c>
      <c r="F40" s="14">
        <v>0</v>
      </c>
      <c r="G40" s="14">
        <v>6142</v>
      </c>
      <c r="H40" s="14">
        <v>0</v>
      </c>
      <c r="I40" s="14">
        <v>0</v>
      </c>
      <c r="J40" s="14">
        <v>0</v>
      </c>
      <c r="K40" s="14">
        <v>0</v>
      </c>
      <c r="L40" s="14">
        <f t="shared" si="0"/>
        <v>12280</v>
      </c>
      <c r="M40" s="14">
        <v>4771</v>
      </c>
      <c r="N40" s="14">
        <v>0</v>
      </c>
      <c r="O40" s="17">
        <f t="shared" si="1"/>
        <v>17051</v>
      </c>
      <c r="P40" s="40">
        <v>3</v>
      </c>
    </row>
    <row r="41" spans="1:16" s="9" customFormat="1" ht="20.100000000000001" customHeight="1" x14ac:dyDescent="0.2">
      <c r="A41" s="15" t="s">
        <v>56</v>
      </c>
      <c r="B41" s="10">
        <v>0</v>
      </c>
      <c r="C41" s="10">
        <v>0</v>
      </c>
      <c r="D41" s="10">
        <v>0</v>
      </c>
      <c r="E41" s="10">
        <v>0</v>
      </c>
      <c r="F41" s="10">
        <v>5750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4">
        <f t="shared" si="0"/>
        <v>5750</v>
      </c>
      <c r="M41" s="10">
        <v>0</v>
      </c>
      <c r="N41" s="10">
        <v>0</v>
      </c>
      <c r="O41" s="17">
        <f t="shared" si="1"/>
        <v>5750</v>
      </c>
      <c r="P41" s="39">
        <v>1</v>
      </c>
    </row>
    <row r="42" spans="1:16" s="9" customFormat="1" ht="20.100000000000001" customHeight="1" x14ac:dyDescent="0.2">
      <c r="A42" s="16" t="s">
        <v>57</v>
      </c>
      <c r="B42" s="14">
        <v>0</v>
      </c>
      <c r="C42" s="14">
        <v>0</v>
      </c>
      <c r="D42" s="14">
        <v>0</v>
      </c>
      <c r="E42" s="14">
        <v>0</v>
      </c>
      <c r="F42" s="14">
        <v>6181</v>
      </c>
      <c r="G42" s="14">
        <v>0</v>
      </c>
      <c r="H42" s="14">
        <v>5963</v>
      </c>
      <c r="I42" s="14">
        <v>0</v>
      </c>
      <c r="J42" s="14">
        <v>0</v>
      </c>
      <c r="K42" s="14">
        <v>0</v>
      </c>
      <c r="L42" s="14">
        <f t="shared" si="0"/>
        <v>12144</v>
      </c>
      <c r="M42" s="14">
        <v>0</v>
      </c>
      <c r="N42" s="14">
        <v>0</v>
      </c>
      <c r="O42" s="17">
        <f t="shared" si="1"/>
        <v>12144</v>
      </c>
      <c r="P42" s="40">
        <v>2</v>
      </c>
    </row>
    <row r="43" spans="1:16" s="9" customFormat="1" ht="20.100000000000001" customHeight="1" x14ac:dyDescent="0.2">
      <c r="A43" s="15" t="s">
        <v>60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5870</v>
      </c>
      <c r="H43" s="10">
        <v>0</v>
      </c>
      <c r="I43" s="10">
        <v>0</v>
      </c>
      <c r="J43" s="10">
        <v>4819</v>
      </c>
      <c r="K43" s="10">
        <v>0</v>
      </c>
      <c r="L43" s="14">
        <f t="shared" si="0"/>
        <v>10689</v>
      </c>
      <c r="M43" s="10">
        <v>0</v>
      </c>
      <c r="N43" s="10">
        <v>0</v>
      </c>
      <c r="O43" s="17">
        <f t="shared" si="1"/>
        <v>10689</v>
      </c>
      <c r="P43" s="39">
        <v>2</v>
      </c>
    </row>
    <row r="44" spans="1:16" s="9" customFormat="1" ht="20.100000000000001" customHeight="1" x14ac:dyDescent="0.2">
      <c r="A44" s="45">
        <v>2025</v>
      </c>
      <c r="B44" s="46">
        <v>0</v>
      </c>
      <c r="C44" s="46">
        <v>1410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6051</v>
      </c>
      <c r="K44" s="46">
        <v>0</v>
      </c>
      <c r="L44" s="46">
        <f t="shared" si="0"/>
        <v>7461</v>
      </c>
      <c r="M44" s="46"/>
      <c r="N44" s="46"/>
      <c r="O44" s="47">
        <f t="shared" si="1"/>
        <v>7461</v>
      </c>
      <c r="P44" s="48">
        <v>2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L44" formulaRange="1"/>
    <ignoredError sqref="A13:A43" numberStoredAsText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a3c218054be1e8d0d223ac389da2f2e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7b07aeafab4c726358375cfe6901959a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67235D-ECEF-4451-A314-7FDAFDE48E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2025-11-04T15:47:40Z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