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229/"/>
    </mc:Choice>
  </mc:AlternateContent>
  <xr:revisionPtr revIDLastSave="524" documentId="14_{D2070067-4F8D-4110-B6E6-2A153CB906F3}" xr6:coauthVersionLast="47" xr6:coauthVersionMax="47" xr10:uidLastSave="{532FD02F-4C35-4A8D-A7BC-CA90C7E378CF}"/>
  <bookViews>
    <workbookView xWindow="-120" yWindow="-163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Buques!$A$1:$G$26</definedName>
    <definedName name="_xlnm.Print_Area" localSheetId="5">'esp x destino'!$A$1:$I$62</definedName>
    <definedName name="_xlnm.Print_Area" localSheetId="4">'especies y destinos'!$A$1:$H$61</definedName>
    <definedName name="_xlnm.Print_Area" localSheetId="0">Principal!$A$1:$G$58</definedName>
    <definedName name="Excel_BuiltIn__FilterDatabase" localSheetId="1">Buques!$A$13:$G$26</definedName>
    <definedName name="Excel_BuiltIn__FilterDatabase" localSheetId="2">exportadores!$B$13:$E$64</definedName>
    <definedName name="Excel_BuiltIn__FilterDatabase" localSheetId="3">'peras &amp; manzanas'!$B$13:$E$42</definedName>
    <definedName name="Excel_BuiltIn__FilterDatabase_2">Buques!$A$13:$G$26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destino'!$A$15:$I$62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destinos'!$31:$32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0" i="6" l="1"/>
  <c r="I59" i="6"/>
  <c r="I58" i="6"/>
  <c r="I57" i="6"/>
  <c r="I56" i="6"/>
  <c r="I55" i="6"/>
  <c r="I54" i="6"/>
  <c r="I53" i="6"/>
  <c r="I51" i="6"/>
  <c r="I50" i="6"/>
  <c r="I47" i="6"/>
  <c r="I45" i="6"/>
  <c r="I44" i="6"/>
  <c r="I43" i="6"/>
  <c r="I42" i="6"/>
  <c r="I41" i="6"/>
  <c r="I39" i="6"/>
  <c r="I38" i="6"/>
  <c r="I36" i="6"/>
  <c r="I35" i="6"/>
  <c r="I34" i="6"/>
  <c r="I31" i="6"/>
  <c r="I30" i="6"/>
  <c r="I29" i="6"/>
  <c r="I28" i="6"/>
  <c r="I26" i="6"/>
  <c r="I25" i="6"/>
  <c r="I24" i="6"/>
  <c r="I23" i="6"/>
  <c r="I22" i="6"/>
  <c r="I18" i="6"/>
  <c r="I17" i="6"/>
  <c r="H61" i="6"/>
  <c r="H48" i="5"/>
  <c r="H36" i="5"/>
  <c r="H42" i="5"/>
  <c r="H59" i="5"/>
  <c r="H58" i="5"/>
  <c r="H57" i="5"/>
  <c r="H55" i="5"/>
  <c r="H53" i="5"/>
  <c r="H52" i="5"/>
  <c r="H51" i="5"/>
  <c r="H50" i="5"/>
  <c r="H49" i="5"/>
  <c r="H47" i="5"/>
  <c r="H45" i="5"/>
  <c r="H44" i="5"/>
  <c r="H43" i="5"/>
  <c r="H41" i="5"/>
  <c r="H40" i="5"/>
  <c r="H39" i="5"/>
  <c r="H37" i="5"/>
  <c r="H35" i="5"/>
  <c r="H34" i="5"/>
  <c r="H27" i="5"/>
  <c r="H26" i="5"/>
  <c r="H25" i="5"/>
  <c r="H24" i="5"/>
  <c r="H22" i="5"/>
  <c r="H21" i="5"/>
  <c r="H20" i="5"/>
  <c r="H19" i="5"/>
  <c r="H18" i="5"/>
  <c r="H15" i="5"/>
  <c r="H16" i="5"/>
  <c r="E43" i="7" l="1"/>
  <c r="D43" i="7"/>
  <c r="C43" i="7"/>
  <c r="D11" i="7"/>
  <c r="E11" i="2"/>
  <c r="F14" i="7" l="1"/>
  <c r="F42" i="7"/>
  <c r="F26" i="7"/>
  <c r="F24" i="7"/>
  <c r="F20" i="7"/>
  <c r="F31" i="7"/>
  <c r="F41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D26" i="2"/>
  <c r="F43" i="7" l="1"/>
  <c r="F26" i="2"/>
  <c r="E26" i="2"/>
  <c r="C65" i="3" l="1"/>
  <c r="D65" i="3"/>
  <c r="E65" i="3"/>
  <c r="F64" i="3" l="1"/>
  <c r="F48" i="3"/>
  <c r="F32" i="3"/>
  <c r="F16" i="3"/>
  <c r="F31" i="3"/>
  <c r="F15" i="3"/>
  <c r="F29" i="3"/>
  <c r="F28" i="3"/>
  <c r="F27" i="3"/>
  <c r="F26" i="3"/>
  <c r="F25" i="3"/>
  <c r="F40" i="3"/>
  <c r="F24" i="3"/>
  <c r="F23" i="3"/>
  <c r="F22" i="3"/>
  <c r="F37" i="3"/>
  <c r="F20" i="3"/>
  <c r="F19" i="3"/>
  <c r="F18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33" i="3"/>
  <c r="F17" i="3"/>
  <c r="F47" i="3"/>
  <c r="F46" i="3"/>
  <c r="F30" i="3"/>
  <c r="F45" i="3"/>
  <c r="F44" i="3"/>
  <c r="F43" i="3"/>
  <c r="F42" i="3"/>
  <c r="F41" i="3"/>
  <c r="F39" i="3"/>
  <c r="F38" i="3"/>
  <c r="F21" i="3"/>
  <c r="F36" i="3"/>
  <c r="F35" i="3"/>
  <c r="F34" i="3"/>
  <c r="F14" i="3"/>
  <c r="F65" i="3" l="1"/>
  <c r="G61" i="6" l="1"/>
  <c r="F61" i="6"/>
  <c r="E61" i="6"/>
  <c r="I61" i="6" s="1"/>
  <c r="D61" i="6"/>
  <c r="C61" i="6"/>
  <c r="F11" i="6"/>
  <c r="G60" i="5"/>
  <c r="F60" i="5"/>
  <c r="E60" i="5"/>
  <c r="D60" i="5"/>
  <c r="C60" i="5"/>
  <c r="B60" i="5"/>
  <c r="G28" i="5"/>
  <c r="F28" i="5"/>
  <c r="E28" i="5"/>
  <c r="D28" i="5"/>
  <c r="C28" i="5"/>
  <c r="B28" i="5"/>
  <c r="E10" i="5"/>
  <c r="D11" i="3"/>
  <c r="I62" i="6" l="1"/>
  <c r="H61" i="5"/>
  <c r="H28" i="5"/>
  <c r="H29" i="5"/>
  <c r="H60" i="5"/>
</calcChain>
</file>

<file path=xl/sharedStrings.xml><?xml version="1.0" encoding="utf-8"?>
<sst xmlns="http://schemas.openxmlformats.org/spreadsheetml/2006/main" count="319" uniqueCount="141">
  <si>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</si>
  <si>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</si>
  <si>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</si>
  <si>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</si>
  <si>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</si>
  <si>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</si>
  <si>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</si>
  <si>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</si>
  <si>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</si>
  <si>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</si>
  <si>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</si>
  <si>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</si>
  <si>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</si>
  <si>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</si>
  <si>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</si>
  <si>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</si>
  <si>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en TONS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</si>
  <si>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</si>
  <si>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</si>
  <si>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</si>
  <si>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</si>
  <si>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</si>
  <si>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</si>
  <si>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</si>
  <si>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</si>
  <si>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</si>
  <si>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</si>
  <si>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% Variación</t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</si>
  <si>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</si>
  <si>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</si>
  <si>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</si>
  <si>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</si>
  <si>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</si>
  <si>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29/02/2024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</si>
  <si>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</si>
  <si>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</si>
  <si>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</si>
  <si>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</si>
  <si>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</si>
  <si>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</si>
  <si>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</si>
  <si>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</si>
  <si>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</si>
  <si>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</si>
  <si>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</si>
  <si>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</si>
  <si>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</si>
  <si>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</si>
  <si>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</si>
  <si>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</si>
  <si>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</si>
  <si>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</si>
  <si>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</si>
  <si>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</si>
  <si>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</si>
  <si>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</si>
  <si>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</si>
  <si>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</si>
  <si>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</si>
  <si>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</si>
  <si>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</si>
  <si>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</si>
  <si>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</si>
  <si>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</si>
  <si>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</si>
  <si>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</si>
  <si>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</si>
  <si>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</si>
  <si>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</si>
  <si>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</si>
  <si>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</si>
  <si>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</si>
  <si>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</si>
  <si>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IBERCONSA SA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</si>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</sst>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</borders>
  <cellStyleXfs count="9">
    <xf numFmtId="0" fontId="0" fillId="0" borderId="0"/>
    <xf numFmtId="167" fontId="16" fillId="0" borderId="0" applyBorder="0" applyProtection="0"/>
    <xf numFmtId="165" fontId="16" fillId="0" borderId="0" applyBorder="0" applyProtection="0"/>
    <xf numFmtId="0" fontId="4" fillId="0" borderId="0" applyBorder="0" applyProtection="0"/>
    <xf numFmtId="164" fontId="16" fillId="0" borderId="0" applyBorder="0" applyProtection="0"/>
    <xf numFmtId="0" fontId="16" fillId="0" borderId="0"/>
    <xf numFmtId="165" fontId="16" fillId="0" borderId="0" applyBorder="0" applyProtection="0"/>
    <xf numFmtId="165" fontId="16" fillId="0" borderId="0" applyBorder="0" applyProtection="0"/>
    <xf numFmtId="164" fontId="16" fillId="0" borderId="0" applyBorder="0" applyProtection="0"/>
  </cellStyleXfs>
  <cellXfs count="143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3" fontId="8" fillId="0" borderId="0" xfId="0" applyNumberFormat="1" applyFont="1"/>
    <xf numFmtId="166" fontId="8" fillId="0" borderId="0" xfId="0" applyNumberFormat="1" applyFont="1"/>
    <xf numFmtId="3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0" fontId="13" fillId="0" borderId="0" xfId="0" applyFont="1"/>
    <xf numFmtId="0" fontId="6" fillId="0" borderId="0" xfId="0" applyFont="1"/>
    <xf numFmtId="0" fontId="14" fillId="0" borderId="0" xfId="0" applyFont="1"/>
    <xf numFmtId="3" fontId="12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right"/>
    </xf>
    <xf numFmtId="169" fontId="12" fillId="0" borderId="0" xfId="2" applyNumberFormat="1" applyFont="1" applyBorder="1" applyAlignment="1" applyProtection="1">
      <alignment horizontal="center"/>
    </xf>
    <xf numFmtId="1" fontId="10" fillId="0" borderId="0" xfId="0" applyNumberFormat="1" applyFont="1"/>
    <xf numFmtId="169" fontId="10" fillId="0" borderId="0" xfId="2" applyNumberFormat="1" applyFont="1" applyBorder="1" applyProtection="1"/>
    <xf numFmtId="170" fontId="7" fillId="0" borderId="0" xfId="4" applyNumberFormat="1" applyFont="1" applyBorder="1" applyProtection="1"/>
    <xf numFmtId="169" fontId="7" fillId="0" borderId="0" xfId="0" applyNumberFormat="1" applyFont="1" applyAlignment="1">
      <alignment horizontal="center"/>
    </xf>
    <xf numFmtId="3" fontId="10" fillId="0" borderId="0" xfId="0" applyNumberFormat="1" applyFont="1"/>
    <xf numFmtId="170" fontId="7" fillId="0" borderId="0" xfId="4" applyNumberFormat="1" applyFont="1" applyBorder="1" applyAlignment="1" applyProtection="1">
      <alignment horizontal="right"/>
    </xf>
    <xf numFmtId="169" fontId="1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0" xfId="0" applyNumberFormat="1" applyFont="1"/>
    <xf numFmtId="1" fontId="7" fillId="0" borderId="0" xfId="0" applyNumberFormat="1" applyFont="1"/>
    <xf numFmtId="3" fontId="7" fillId="0" borderId="0" xfId="0" applyNumberFormat="1" applyFont="1" applyAlignment="1">
      <alignment horizontal="left"/>
    </xf>
    <xf numFmtId="169" fontId="9" fillId="0" borderId="0" xfId="2" applyNumberFormat="1" applyFont="1" applyBorder="1" applyAlignment="1" applyProtection="1">
      <alignment horizontal="right"/>
    </xf>
    <xf numFmtId="0" fontId="15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8" fontId="11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169" fontId="12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169" fontId="9" fillId="0" borderId="0" xfId="2" applyNumberFormat="1" applyFont="1" applyBorder="1" applyAlignment="1" applyProtection="1">
      <alignment vertic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14" fontId="25" fillId="0" borderId="0" xfId="0" applyNumberFormat="1" applyFont="1" applyAlignment="1">
      <alignment horizontal="right"/>
    </xf>
    <xf numFmtId="3" fontId="26" fillId="0" borderId="1" xfId="0" applyNumberFormat="1" applyFont="1" applyBorder="1" applyAlignment="1">
      <alignment horizontal="right" vertical="center"/>
    </xf>
    <xf numFmtId="3" fontId="26" fillId="0" borderId="1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3" fontId="28" fillId="0" borderId="0" xfId="0" applyNumberFormat="1" applyFont="1" applyAlignment="1">
      <alignment horizontal="right"/>
    </xf>
    <xf numFmtId="0" fontId="22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right" vertical="center"/>
    </xf>
    <xf numFmtId="14" fontId="25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right"/>
    </xf>
    <xf numFmtId="0" fontId="29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3" fontId="34" fillId="0" borderId="0" xfId="0" applyNumberFormat="1" applyFont="1" applyAlignment="1">
      <alignment horizontal="right"/>
    </xf>
    <xf numFmtId="3" fontId="35" fillId="0" borderId="0" xfId="0" applyNumberFormat="1" applyFont="1"/>
    <xf numFmtId="166" fontId="35" fillId="0" borderId="0" xfId="0" applyNumberFormat="1" applyFont="1"/>
    <xf numFmtId="3" fontId="35" fillId="0" borderId="0" xfId="0" applyNumberFormat="1" applyFont="1" applyAlignment="1">
      <alignment horizontal="right"/>
    </xf>
    <xf numFmtId="3" fontId="34" fillId="3" borderId="0" xfId="0" applyNumberFormat="1" applyFont="1" applyFill="1" applyAlignment="1">
      <alignment horizontal="right"/>
    </xf>
    <xf numFmtId="3" fontId="35" fillId="3" borderId="0" xfId="0" applyNumberFormat="1" applyFont="1" applyFill="1"/>
    <xf numFmtId="166" fontId="35" fillId="3" borderId="0" xfId="0" applyNumberFormat="1" applyFont="1" applyFill="1"/>
    <xf numFmtId="3" fontId="35" fillId="3" borderId="0" xfId="0" applyNumberFormat="1" applyFont="1" applyFill="1" applyAlignment="1">
      <alignment horizontal="right"/>
    </xf>
    <xf numFmtId="169" fontId="36" fillId="0" borderId="0" xfId="7" applyNumberFormat="1" applyFont="1" applyBorder="1" applyProtection="1"/>
    <xf numFmtId="170" fontId="27" fillId="0" borderId="0" xfId="8" applyNumberFormat="1" applyFont="1" applyBorder="1" applyAlignment="1" applyProtection="1">
      <alignment vertical="center"/>
    </xf>
    <xf numFmtId="170" fontId="27" fillId="3" borderId="0" xfId="8" applyNumberFormat="1" applyFont="1" applyFill="1" applyBorder="1" applyAlignment="1" applyProtection="1">
      <alignment vertical="center"/>
    </xf>
    <xf numFmtId="169" fontId="36" fillId="3" borderId="0" xfId="7" applyNumberFormat="1" applyFont="1" applyFill="1" applyBorder="1" applyProtection="1"/>
    <xf numFmtId="0" fontId="37" fillId="2" borderId="2" xfId="0" applyFont="1" applyFill="1" applyBorder="1" applyAlignment="1">
      <alignment horizontal="right" vertical="center"/>
    </xf>
    <xf numFmtId="168" fontId="37" fillId="2" borderId="2" xfId="1" applyNumberFormat="1" applyFont="1" applyFill="1" applyBorder="1" applyAlignment="1" applyProtection="1">
      <alignment vertical="center"/>
    </xf>
    <xf numFmtId="165" fontId="37" fillId="2" borderId="2" xfId="2" applyFont="1" applyFill="1" applyBorder="1" applyAlignment="1" applyProtection="1">
      <alignment vertical="center"/>
    </xf>
    <xf numFmtId="168" fontId="37" fillId="2" borderId="2" xfId="1" applyNumberFormat="1" applyFont="1" applyFill="1" applyBorder="1" applyAlignment="1" applyProtection="1">
      <alignment horizontal="right" vertical="center"/>
    </xf>
    <xf numFmtId="0" fontId="38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9" fillId="0" borderId="5" xfId="0" applyFont="1" applyBorder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22" fillId="0" borderId="5" xfId="0" applyFont="1" applyBorder="1" applyAlignment="1">
      <alignment horizontal="right" vertical="center"/>
    </xf>
    <xf numFmtId="3" fontId="26" fillId="0" borderId="8" xfId="0" applyNumberFormat="1" applyFont="1" applyBorder="1" applyAlignment="1">
      <alignment horizontal="left" vertical="center"/>
    </xf>
    <xf numFmtId="3" fontId="26" fillId="0" borderId="8" xfId="0" applyNumberFormat="1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6" fillId="0" borderId="7" xfId="0" applyFont="1" applyBorder="1" applyAlignment="1">
      <alignment horizontal="right" vertical="center"/>
    </xf>
    <xf numFmtId="0" fontId="26" fillId="0" borderId="9" xfId="0" applyFont="1" applyBorder="1" applyAlignment="1">
      <alignment horizontal="right" vertical="center"/>
    </xf>
    <xf numFmtId="168" fontId="41" fillId="0" borderId="0" xfId="1" applyNumberFormat="1" applyFont="1" applyBorder="1" applyAlignment="1" applyProtection="1">
      <alignment vertical="center"/>
    </xf>
    <xf numFmtId="168" fontId="35" fillId="0" borderId="6" xfId="1" applyNumberFormat="1" applyFont="1" applyBorder="1" applyAlignment="1" applyProtection="1">
      <alignment vertical="center"/>
    </xf>
    <xf numFmtId="168" fontId="35" fillId="0" borderId="0" xfId="1" applyNumberFormat="1" applyFont="1" applyBorder="1" applyAlignment="1" applyProtection="1">
      <alignment vertical="center"/>
    </xf>
    <xf numFmtId="169" fontId="40" fillId="0" borderId="5" xfId="7" applyNumberFormat="1" applyFont="1" applyBorder="1" applyAlignment="1" applyProtection="1">
      <alignment horizontal="right" vertical="center"/>
    </xf>
    <xf numFmtId="168" fontId="41" fillId="3" borderId="0" xfId="1" applyNumberFormat="1" applyFont="1" applyFill="1" applyBorder="1" applyAlignment="1" applyProtection="1">
      <alignment vertical="center"/>
    </xf>
    <xf numFmtId="168" fontId="35" fillId="3" borderId="6" xfId="1" applyNumberFormat="1" applyFont="1" applyFill="1" applyBorder="1" applyAlignment="1" applyProtection="1">
      <alignment vertical="center"/>
    </xf>
    <xf numFmtId="168" fontId="35" fillId="3" borderId="0" xfId="1" applyNumberFormat="1" applyFont="1" applyFill="1" applyBorder="1" applyAlignment="1" applyProtection="1">
      <alignment vertical="center"/>
    </xf>
    <xf numFmtId="166" fontId="42" fillId="4" borderId="0" xfId="0" applyNumberFormat="1" applyFont="1" applyFill="1" applyAlignment="1">
      <alignment horizontal="right" vertical="center"/>
    </xf>
    <xf numFmtId="170" fontId="42" fillId="4" borderId="0" xfId="4" applyNumberFormat="1" applyFont="1" applyFill="1" applyBorder="1" applyAlignment="1" applyProtection="1">
      <alignment horizontal="right" vertical="center"/>
    </xf>
    <xf numFmtId="170" fontId="42" fillId="4" borderId="6" xfId="4" applyNumberFormat="1" applyFont="1" applyFill="1" applyBorder="1" applyAlignment="1" applyProtection="1">
      <alignment vertical="center"/>
    </xf>
    <xf numFmtId="170" fontId="42" fillId="4" borderId="0" xfId="4" applyNumberFormat="1" applyFont="1" applyFill="1" applyBorder="1" applyAlignment="1" applyProtection="1">
      <alignment vertical="center"/>
    </xf>
    <xf numFmtId="169" fontId="42" fillId="4" borderId="5" xfId="2" applyNumberFormat="1" applyFont="1" applyFill="1" applyBorder="1" applyAlignment="1" applyProtection="1">
      <alignment vertical="center"/>
    </xf>
    <xf numFmtId="0" fontId="43" fillId="0" borderId="0" xfId="0" applyFont="1"/>
    <xf numFmtId="3" fontId="43" fillId="0" borderId="0" xfId="0" applyNumberFormat="1" applyFont="1"/>
    <xf numFmtId="0" fontId="44" fillId="0" borderId="0" xfId="0" applyFont="1"/>
    <xf numFmtId="170" fontId="27" fillId="0" borderId="1" xfId="4" applyNumberFormat="1" applyFont="1" applyBorder="1" applyAlignment="1" applyProtection="1">
      <alignment horizontal="right" vertical="center"/>
    </xf>
    <xf numFmtId="169" fontId="26" fillId="0" borderId="10" xfId="0" applyNumberFormat="1" applyFont="1" applyBorder="1" applyAlignment="1">
      <alignment horizontal="right" vertical="center"/>
    </xf>
    <xf numFmtId="168" fontId="41" fillId="0" borderId="0" xfId="1" applyNumberFormat="1" applyFont="1" applyFill="1" applyBorder="1" applyAlignment="1" applyProtection="1">
      <alignment vertical="center"/>
    </xf>
    <xf numFmtId="168" fontId="35" fillId="0" borderId="6" xfId="1" applyNumberFormat="1" applyFont="1" applyFill="1" applyBorder="1" applyAlignment="1" applyProtection="1">
      <alignment vertical="center"/>
    </xf>
    <xf numFmtId="168" fontId="35" fillId="0" borderId="0" xfId="1" applyNumberFormat="1" applyFont="1" applyFill="1" applyBorder="1" applyAlignment="1" applyProtection="1">
      <alignment vertical="center"/>
    </xf>
    <xf numFmtId="169" fontId="40" fillId="0" borderId="5" xfId="7" applyNumberFormat="1" applyFont="1" applyFill="1" applyBorder="1" applyAlignment="1" applyProtection="1">
      <alignment horizontal="right" vertical="center"/>
    </xf>
    <xf numFmtId="169" fontId="40" fillId="3" borderId="5" xfId="7" applyNumberFormat="1" applyFont="1" applyFill="1" applyBorder="1" applyAlignment="1" applyProtection="1">
      <alignment horizontal="right" vertical="center"/>
    </xf>
    <xf numFmtId="169" fontId="40" fillId="0" borderId="5" xfId="7" quotePrefix="1" applyNumberFormat="1" applyFont="1" applyBorder="1" applyAlignment="1" applyProtection="1">
      <alignment horizontal="right" vertical="center"/>
    </xf>
    <xf numFmtId="169" fontId="40" fillId="0" borderId="5" xfId="7" quotePrefix="1" applyNumberFormat="1" applyFont="1" applyFill="1" applyBorder="1" applyAlignment="1" applyProtection="1">
      <alignment horizontal="right" vertical="center"/>
    </xf>
    <xf numFmtId="169" fontId="40" fillId="3" borderId="5" xfId="7" quotePrefix="1" applyNumberFormat="1" applyFont="1" applyFill="1" applyBorder="1" applyAlignment="1" applyProtection="1">
      <alignment horizontal="right" vertical="center"/>
    </xf>
    <xf numFmtId="3" fontId="45" fillId="0" borderId="0" xfId="0" applyNumberFormat="1" applyFont="1" applyFill="1" applyAlignment="1">
      <alignment horizontal="left" vertical="center"/>
    </xf>
    <xf numFmtId="3" fontId="45" fillId="3" borderId="0" xfId="0" applyNumberFormat="1" applyFont="1" applyFill="1" applyAlignment="1">
      <alignment horizontal="left" vertical="center"/>
    </xf>
    <xf numFmtId="0" fontId="46" fillId="0" borderId="0" xfId="0" applyFont="1" applyAlignment="1">
      <alignment vertical="center"/>
    </xf>
    <xf numFmtId="0" fontId="46" fillId="3" borderId="0" xfId="0" applyFont="1" applyFill="1" applyAlignment="1">
      <alignment vertical="center"/>
    </xf>
    <xf numFmtId="3" fontId="47" fillId="0" borderId="0" xfId="0" applyNumberFormat="1" applyFont="1"/>
    <xf numFmtId="3" fontId="47" fillId="3" borderId="0" xfId="0" applyNumberFormat="1" applyFont="1" applyFill="1"/>
    <xf numFmtId="3" fontId="45" fillId="0" borderId="0" xfId="0" applyNumberFormat="1" applyFont="1" applyAlignment="1">
      <alignment horizontal="left" vertical="center"/>
    </xf>
    <xf numFmtId="0" fontId="39" fillId="0" borderId="0" xfId="0" applyFont="1" applyBorder="1" applyAlignment="1">
      <alignment horizontal="right" vertical="center"/>
    </xf>
    <xf numFmtId="168" fontId="35" fillId="0" borderId="3" xfId="1" applyNumberFormat="1" applyFont="1" applyFill="1" applyBorder="1" applyAlignment="1" applyProtection="1">
      <alignment vertical="center"/>
    </xf>
    <xf numFmtId="168" fontId="35" fillId="0" borderId="4" xfId="1" applyNumberFormat="1" applyFont="1" applyFill="1" applyBorder="1" applyAlignment="1" applyProtection="1">
      <alignment vertical="center"/>
    </xf>
    <xf numFmtId="170" fontId="42" fillId="4" borderId="7" xfId="4" applyNumberFormat="1" applyFont="1" applyFill="1" applyBorder="1" applyAlignment="1" applyProtection="1">
      <alignment vertical="center"/>
    </xf>
    <xf numFmtId="170" fontId="42" fillId="4" borderId="8" xfId="4" applyNumberFormat="1" applyFont="1" applyFill="1" applyBorder="1" applyAlignment="1" applyProtection="1">
      <alignment vertical="center"/>
    </xf>
    <xf numFmtId="0" fontId="48" fillId="0" borderId="0" xfId="0" applyFont="1"/>
    <xf numFmtId="169" fontId="34" fillId="0" borderId="1" xfId="0" applyNumberFormat="1" applyFont="1" applyBorder="1" applyAlignment="1">
      <alignment horizontal="right"/>
    </xf>
    <xf numFmtId="0" fontId="48" fillId="0" borderId="0" xfId="0" applyFont="1" applyAlignment="1">
      <alignment vertical="center"/>
    </xf>
    <xf numFmtId="170" fontId="49" fillId="0" borderId="1" xfId="4" applyNumberFormat="1" applyFont="1" applyBorder="1" applyAlignment="1" applyProtection="1"/>
    <xf numFmtId="0" fontId="48" fillId="0" borderId="0" xfId="0" applyFont="1" applyAlignment="1"/>
    <xf numFmtId="3" fontId="12" fillId="4" borderId="0" xfId="0" applyNumberFormat="1" applyFont="1" applyFill="1"/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</xdr:colOff>
      <xdr:row>0</xdr:row>
      <xdr:rowOff>28575</xdr:rowOff>
    </xdr:from>
    <xdr:to>
      <xdr:col>2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</xdr:colOff>
      <xdr:row>0</xdr:row>
      <xdr:rowOff>24765</xdr:rowOff>
    </xdr:from>
    <xdr:to>
      <xdr:col>2</xdr:col>
      <xdr:colOff>515458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30480</xdr:rowOff>
    </xdr:from>
    <xdr:to>
      <xdr:col>2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G1" sqref="G1"/>
    </sheetView>
  </sheetViews>
  <sheetFormatPr baseColWidth="10" defaultColWidth="11.44140625" defaultRowHeight="13.2" x14ac:dyDescent="0.25"/>
  <cols>
    <col min="1" max="16384" width="11.44140625" style="1"/>
  </cols>
  <sheetData>
    <row r="11" spans="1:8" ht="23.4" x14ac:dyDescent="0.45">
      <c r="A11" s="64" t="s">
        <v>20</v>
      </c>
      <c r="B11" s="64"/>
      <c r="C11" s="64"/>
      <c r="D11" s="64"/>
      <c r="E11" s="64"/>
      <c r="F11" s="64"/>
      <c r="G11" s="64"/>
      <c r="H11" s="64"/>
    </row>
    <row r="13" spans="1:8" ht="15.6" x14ac:dyDescent="0.3">
      <c r="C13" s="66" t="s">
        <v>33</v>
      </c>
      <c r="D13" s="67"/>
      <c r="E13" s="67"/>
    </row>
    <row r="14" spans="1:8" x14ac:dyDescent="0.25">
      <c r="E14" s="1" t="s">
        <v>0</v>
      </c>
    </row>
    <row r="43" spans="1:7" ht="15.6" x14ac:dyDescent="0.3">
      <c r="A43" s="68" t="s">
        <v>21</v>
      </c>
      <c r="B43" s="68"/>
      <c r="C43" s="68"/>
      <c r="D43" s="68"/>
      <c r="E43" s="68"/>
      <c r="F43" s="68"/>
      <c r="G43" s="68"/>
    </row>
    <row r="44" spans="1:7" x14ac:dyDescent="0.25">
      <c r="A44" s="65" t="s">
        <v>1</v>
      </c>
      <c r="B44" s="65"/>
      <c r="C44" s="65"/>
      <c r="D44" s="65"/>
      <c r="E44" s="65"/>
      <c r="F44" s="65"/>
      <c r="G44" s="65"/>
    </row>
    <row r="45" spans="1:7" x14ac:dyDescent="0.25">
      <c r="A45" s="65" t="s">
        <v>2</v>
      </c>
      <c r="B45" s="65"/>
      <c r="C45" s="65"/>
      <c r="D45" s="65"/>
      <c r="E45" s="65"/>
      <c r="F45" s="65"/>
      <c r="G45" s="65"/>
    </row>
    <row r="46" spans="1:7" x14ac:dyDescent="0.25">
      <c r="A46" s="65" t="s">
        <v>3</v>
      </c>
      <c r="B46" s="65"/>
      <c r="C46" s="65"/>
      <c r="D46" s="65"/>
      <c r="E46" s="65"/>
      <c r="F46" s="65"/>
      <c r="G46" s="65"/>
    </row>
    <row r="47" spans="1:7" x14ac:dyDescent="0.25">
      <c r="A47" s="65" t="s">
        <v>4</v>
      </c>
      <c r="B47" s="65"/>
      <c r="C47" s="65"/>
      <c r="D47" s="65"/>
      <c r="E47" s="65"/>
      <c r="F47" s="65"/>
      <c r="G47" s="65"/>
    </row>
    <row r="48" spans="1:7" x14ac:dyDescent="0.25">
      <c r="A48" s="65" t="s">
        <v>5</v>
      </c>
      <c r="B48" s="65"/>
      <c r="C48" s="65"/>
      <c r="D48" s="65"/>
      <c r="E48" s="65"/>
      <c r="F48" s="65"/>
      <c r="G48" s="6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R33"/>
  <sheetViews>
    <sheetView showGridLines="0" zoomScaleNormal="100" zoomScalePageLayoutView="110" workbookViewId="0">
      <selection activeCell="G1" sqref="G1"/>
    </sheetView>
  </sheetViews>
  <sheetFormatPr baseColWidth="10" defaultColWidth="11.44140625" defaultRowHeight="13.2" x14ac:dyDescent="0.25"/>
  <cols>
    <col min="1" max="1" width="6" style="1" customWidth="1"/>
    <col min="2" max="2" width="21.33203125" style="1" customWidth="1"/>
    <col min="3" max="3" width="11.6640625" style="1" customWidth="1"/>
    <col min="4" max="8" width="11.44140625" style="1"/>
    <col min="9" max="9" width="19.33203125" style="1" customWidth="1"/>
    <col min="10" max="10" width="11.44140625" style="1"/>
    <col min="11" max="11" width="22.109375" style="1" customWidth="1"/>
    <col min="12" max="16" width="11.44140625" style="1"/>
    <col min="17" max="17" width="12.88671875" style="1" customWidth="1"/>
    <col min="18" max="16384" width="11.44140625" style="1"/>
  </cols>
  <sheetData>
    <row r="10" spans="1:8" ht="20.100000000000001" customHeight="1" x14ac:dyDescent="0.25">
      <c r="A10" s="69" t="s">
        <v>22</v>
      </c>
      <c r="B10" s="69"/>
      <c r="C10" s="69"/>
      <c r="D10" s="69"/>
      <c r="E10" s="69"/>
      <c r="F10" s="69"/>
      <c r="G10" s="69"/>
    </row>
    <row r="11" spans="1:8" x14ac:dyDescent="0.25">
      <c r="A11" s="53"/>
      <c r="B11" s="54"/>
      <c r="C11" s="54"/>
      <c r="D11" s="54"/>
      <c r="E11" s="70" t="str">
        <f>+Principal!C13</f>
        <v>datos al 29/02/2024</v>
      </c>
      <c r="F11" s="70"/>
      <c r="G11" s="70"/>
    </row>
    <row r="12" spans="1:8" x14ac:dyDescent="0.25">
      <c r="A12" s="53"/>
      <c r="B12" s="54"/>
      <c r="C12" s="54"/>
      <c r="D12" s="54"/>
      <c r="E12" s="55"/>
      <c r="F12" s="55"/>
      <c r="G12" s="55"/>
    </row>
    <row r="13" spans="1:8" s="58" customFormat="1" ht="16.5" customHeight="1" x14ac:dyDescent="0.25">
      <c r="A13" s="56" t="s">
        <v>6</v>
      </c>
      <c r="B13" s="57" t="s">
        <v>7</v>
      </c>
      <c r="C13" s="56" t="s">
        <v>8</v>
      </c>
      <c r="D13" s="56" t="s">
        <v>9</v>
      </c>
      <c r="E13" s="56" t="s">
        <v>10</v>
      </c>
      <c r="F13" s="56" t="s">
        <v>11</v>
      </c>
      <c r="G13" s="56" t="s">
        <v>12</v>
      </c>
    </row>
    <row r="14" spans="1:8" ht="16.5" customHeight="1" x14ac:dyDescent="0.25">
      <c r="A14" s="74">
        <v>1</v>
      </c>
      <c r="B14" s="129" t="s">
        <v>23</v>
      </c>
      <c r="C14" s="76">
        <v>45313</v>
      </c>
      <c r="D14" s="75">
        <v>0</v>
      </c>
      <c r="E14" s="75">
        <v>0</v>
      </c>
      <c r="F14" s="75">
        <v>0</v>
      </c>
      <c r="G14" s="77" t="s">
        <v>41</v>
      </c>
      <c r="H14" s="3"/>
    </row>
    <row r="15" spans="1:8" ht="16.5" customHeight="1" x14ac:dyDescent="0.25">
      <c r="A15" s="78">
        <v>2</v>
      </c>
      <c r="B15" s="130" t="s">
        <v>34</v>
      </c>
      <c r="C15" s="80">
        <v>45326</v>
      </c>
      <c r="D15" s="79">
        <v>3779</v>
      </c>
      <c r="E15" s="79">
        <v>290901</v>
      </c>
      <c r="F15" s="79">
        <v>4653</v>
      </c>
      <c r="G15" s="81" t="s">
        <v>42</v>
      </c>
      <c r="H15" s="3"/>
    </row>
    <row r="16" spans="1:8" ht="16.5" customHeight="1" x14ac:dyDescent="0.25">
      <c r="A16" s="74">
        <v>3</v>
      </c>
      <c r="B16" s="129" t="s">
        <v>40</v>
      </c>
      <c r="C16" s="76">
        <v>45326</v>
      </c>
      <c r="D16" s="75">
        <v>370</v>
      </c>
      <c r="E16" s="75">
        <v>21138</v>
      </c>
      <c r="F16" s="75">
        <v>557</v>
      </c>
      <c r="G16" s="77" t="s">
        <v>41</v>
      </c>
      <c r="H16" s="3"/>
    </row>
    <row r="17" spans="1:18" ht="16.5" customHeight="1" x14ac:dyDescent="0.25">
      <c r="A17" s="78">
        <v>4</v>
      </c>
      <c r="B17" s="130" t="s">
        <v>43</v>
      </c>
      <c r="C17" s="80">
        <v>45328</v>
      </c>
      <c r="D17" s="79">
        <v>0</v>
      </c>
      <c r="E17" s="79">
        <v>16</v>
      </c>
      <c r="F17" s="79">
        <v>288.26</v>
      </c>
      <c r="G17" s="81" t="s">
        <v>41</v>
      </c>
      <c r="H17" s="3"/>
    </row>
    <row r="18" spans="1:18" ht="16.5" customHeight="1" x14ac:dyDescent="0.25">
      <c r="A18" s="74">
        <v>5</v>
      </c>
      <c r="B18" s="129" t="s">
        <v>35</v>
      </c>
      <c r="C18" s="76">
        <v>45332</v>
      </c>
      <c r="D18" s="75">
        <v>4561</v>
      </c>
      <c r="E18" s="75">
        <v>357244</v>
      </c>
      <c r="F18" s="75">
        <v>5155</v>
      </c>
      <c r="G18" s="77" t="s">
        <v>42</v>
      </c>
      <c r="H18" s="3"/>
    </row>
    <row r="19" spans="1:18" ht="16.5" customHeight="1" x14ac:dyDescent="0.25">
      <c r="A19" s="78">
        <v>6</v>
      </c>
      <c r="B19" s="130" t="s">
        <v>36</v>
      </c>
      <c r="C19" s="80">
        <v>45333</v>
      </c>
      <c r="D19" s="79">
        <v>3557</v>
      </c>
      <c r="E19" s="79">
        <v>276295</v>
      </c>
      <c r="F19" s="79">
        <v>4362</v>
      </c>
      <c r="G19" s="81" t="s">
        <v>42</v>
      </c>
      <c r="H19" s="3"/>
    </row>
    <row r="20" spans="1:18" ht="16.5" customHeight="1" x14ac:dyDescent="0.25">
      <c r="A20" s="74">
        <v>7</v>
      </c>
      <c r="B20" s="129" t="s">
        <v>44</v>
      </c>
      <c r="C20" s="76">
        <v>45339</v>
      </c>
      <c r="D20" s="75">
        <v>0</v>
      </c>
      <c r="E20" s="75">
        <v>5334</v>
      </c>
      <c r="F20" s="75">
        <v>24907.99</v>
      </c>
      <c r="G20" s="77" t="s">
        <v>41</v>
      </c>
      <c r="H20" s="3"/>
    </row>
    <row r="21" spans="1:18" ht="16.5" customHeight="1" x14ac:dyDescent="0.25">
      <c r="A21" s="78">
        <v>8</v>
      </c>
      <c r="B21" s="130" t="s">
        <v>37</v>
      </c>
      <c r="C21" s="80">
        <v>45340</v>
      </c>
      <c r="D21" s="79">
        <v>4340</v>
      </c>
      <c r="E21" s="79">
        <v>337115</v>
      </c>
      <c r="F21" s="79">
        <v>5316</v>
      </c>
      <c r="G21" s="81" t="s">
        <v>42</v>
      </c>
      <c r="H21" s="3"/>
    </row>
    <row r="22" spans="1:18" ht="16.5" customHeight="1" x14ac:dyDescent="0.25">
      <c r="A22" s="74">
        <v>9</v>
      </c>
      <c r="B22" s="129" t="s">
        <v>45</v>
      </c>
      <c r="C22" s="76">
        <v>45341</v>
      </c>
      <c r="D22" s="75">
        <v>88</v>
      </c>
      <c r="E22" s="75">
        <v>20229</v>
      </c>
      <c r="F22" s="75">
        <v>331</v>
      </c>
      <c r="G22" s="77" t="s">
        <v>41</v>
      </c>
      <c r="H22" s="3"/>
    </row>
    <row r="23" spans="1:18" ht="16.5" customHeight="1" x14ac:dyDescent="0.25">
      <c r="A23" s="78">
        <v>10</v>
      </c>
      <c r="B23" s="130" t="s">
        <v>38</v>
      </c>
      <c r="C23" s="80">
        <v>45347</v>
      </c>
      <c r="D23" s="79">
        <v>5057</v>
      </c>
      <c r="E23" s="79">
        <v>396585</v>
      </c>
      <c r="F23" s="79">
        <v>6211</v>
      </c>
      <c r="G23" s="81" t="s">
        <v>42</v>
      </c>
      <c r="H23" s="3"/>
    </row>
    <row r="24" spans="1:18" ht="16.5" customHeight="1" x14ac:dyDescent="0.25">
      <c r="A24" s="74">
        <v>11</v>
      </c>
      <c r="B24" s="129" t="s">
        <v>39</v>
      </c>
      <c r="C24" s="76">
        <v>45350</v>
      </c>
      <c r="D24" s="75">
        <v>5130</v>
      </c>
      <c r="E24" s="75">
        <v>439913</v>
      </c>
      <c r="F24" s="75">
        <v>5842</v>
      </c>
      <c r="G24" s="77" t="s">
        <v>42</v>
      </c>
      <c r="H24" s="3"/>
    </row>
    <row r="25" spans="1:18" ht="8.1" customHeight="1" x14ac:dyDescent="0.25">
      <c r="A25" s="7"/>
      <c r="B25" s="8"/>
      <c r="C25" s="5"/>
      <c r="D25" s="4"/>
      <c r="E25" s="4"/>
      <c r="F25" s="4"/>
      <c r="G25" s="6"/>
      <c r="H25" s="9"/>
      <c r="L25" s="10"/>
      <c r="N25" s="11"/>
      <c r="P25" s="12"/>
      <c r="Q25" s="12"/>
      <c r="R25" s="12"/>
    </row>
    <row r="26" spans="1:18" s="45" customFormat="1" ht="16.5" customHeight="1" x14ac:dyDescent="0.25">
      <c r="A26" s="42"/>
      <c r="B26" s="43"/>
      <c r="C26" s="89" t="s">
        <v>97</v>
      </c>
      <c r="D26" s="87">
        <f>SUM(D14:D25)</f>
        <v>26882</v>
      </c>
      <c r="E26" s="87">
        <f>SUM(E14:E25)</f>
        <v>2144770</v>
      </c>
      <c r="F26" s="89">
        <f>SUM(F14:F25)</f>
        <v>57623.25</v>
      </c>
      <c r="G26" s="89"/>
      <c r="H26" s="44"/>
      <c r="P26" s="46"/>
      <c r="Q26" s="46"/>
      <c r="R26" s="46"/>
    </row>
    <row r="28" spans="1:18" x14ac:dyDescent="0.25">
      <c r="D28" s="14"/>
      <c r="E28" s="14"/>
      <c r="F28" s="14"/>
    </row>
    <row r="29" spans="1:18" x14ac:dyDescent="0.25">
      <c r="D29" s="14"/>
      <c r="E29" s="14"/>
      <c r="F29" s="14"/>
    </row>
    <row r="30" spans="1:18" x14ac:dyDescent="0.25">
      <c r="E30" s="14"/>
    </row>
    <row r="33" spans="6:8" x14ac:dyDescent="0.25">
      <c r="F33" s="15"/>
      <c r="G33" s="15"/>
      <c r="H33" s="15"/>
    </row>
  </sheetData>
  <mergeCells count="2">
    <mergeCell ref="A10:G10"/>
    <mergeCell ref="E11:G11"/>
  </mergeCells>
  <phoneticPr fontId="18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0:T65"/>
  <sheetViews>
    <sheetView showGridLines="0" zoomScaleNormal="100" zoomScalePageLayoutView="110" workbookViewId="0">
      <selection activeCell="F1" sqref="F1"/>
    </sheetView>
  </sheetViews>
  <sheetFormatPr baseColWidth="10" defaultColWidth="11.44140625" defaultRowHeight="13.2" x14ac:dyDescent="0.25"/>
  <cols>
    <col min="1" max="1" width="6" style="1" customWidth="1"/>
    <col min="2" max="2" width="22.33203125" style="1" customWidth="1"/>
    <col min="3" max="3" width="11.44140625" style="1"/>
    <col min="4" max="4" width="12.6640625" style="1" customWidth="1"/>
    <col min="5" max="18" width="11.44140625" style="1"/>
    <col min="19" max="19" width="12.88671875" style="1" customWidth="1"/>
    <col min="20" max="16384" width="11.44140625" style="1"/>
  </cols>
  <sheetData>
    <row r="10" spans="2:17" ht="20.100000000000001" customHeight="1" x14ac:dyDescent="0.25">
      <c r="B10" s="69" t="s">
        <v>24</v>
      </c>
      <c r="C10" s="69"/>
      <c r="D10" s="69"/>
      <c r="E10" s="69"/>
      <c r="F10" s="69"/>
      <c r="G10" s="60"/>
      <c r="H10" s="60"/>
    </row>
    <row r="11" spans="2:17" x14ac:dyDescent="0.25">
      <c r="B11" s="2"/>
      <c r="C11" s="2"/>
      <c r="D11" s="71" t="str">
        <f>Principal!C13</f>
        <v>datos al 29/02/2024</v>
      </c>
      <c r="E11" s="71"/>
      <c r="F11" s="71"/>
    </row>
    <row r="12" spans="2:17" x14ac:dyDescent="0.25">
      <c r="B12" s="2"/>
      <c r="C12" s="2"/>
      <c r="D12" s="59"/>
      <c r="E12" s="59"/>
      <c r="F12" s="59"/>
    </row>
    <row r="13" spans="2:17" s="45" customFormat="1" ht="16.5" customHeight="1" x14ac:dyDescent="0.25">
      <c r="B13" s="57" t="s">
        <v>13</v>
      </c>
      <c r="C13" s="56" t="s">
        <v>9</v>
      </c>
      <c r="D13" s="56" t="s">
        <v>10</v>
      </c>
      <c r="E13" s="56" t="s">
        <v>11</v>
      </c>
      <c r="F13" s="56" t="s">
        <v>14</v>
      </c>
      <c r="I13" s="61"/>
      <c r="J13" s="62"/>
      <c r="K13" s="62"/>
      <c r="L13" s="62"/>
      <c r="N13" s="61"/>
      <c r="O13" s="62"/>
      <c r="P13" s="62"/>
      <c r="Q13" s="62"/>
    </row>
    <row r="14" spans="2:17" ht="16.5" customHeight="1" x14ac:dyDescent="0.25">
      <c r="B14" s="127" t="s">
        <v>46</v>
      </c>
      <c r="C14" s="83">
        <v>3166</v>
      </c>
      <c r="D14" s="83">
        <v>260831</v>
      </c>
      <c r="E14" s="83">
        <v>3360</v>
      </c>
      <c r="F14" s="82">
        <f>+E14/$E$65</f>
        <v>0.1036109654938481</v>
      </c>
      <c r="I14" s="16"/>
      <c r="J14" s="17"/>
      <c r="K14" s="17"/>
      <c r="L14" s="17"/>
      <c r="N14" s="16"/>
      <c r="O14" s="17"/>
      <c r="P14" s="17"/>
      <c r="Q14" s="17"/>
    </row>
    <row r="15" spans="2:17" ht="16.5" customHeight="1" x14ac:dyDescent="0.25">
      <c r="B15" s="128" t="s">
        <v>47</v>
      </c>
      <c r="C15" s="84">
        <v>2456</v>
      </c>
      <c r="D15" s="84">
        <v>197569</v>
      </c>
      <c r="E15" s="84">
        <v>2883</v>
      </c>
      <c r="F15" s="85">
        <f>+E15/$E$65</f>
        <v>8.8901908785346442E-2</v>
      </c>
      <c r="I15" s="16"/>
      <c r="J15" s="17"/>
      <c r="K15" s="17"/>
      <c r="L15" s="17"/>
      <c r="N15" s="16"/>
      <c r="O15" s="17"/>
      <c r="P15" s="17"/>
      <c r="Q15" s="17"/>
    </row>
    <row r="16" spans="2:17" ht="16.5" customHeight="1" x14ac:dyDescent="0.25">
      <c r="B16" s="127" t="s">
        <v>48</v>
      </c>
      <c r="C16" s="83">
        <v>2495</v>
      </c>
      <c r="D16" s="83">
        <v>198012</v>
      </c>
      <c r="E16" s="83">
        <v>2875</v>
      </c>
      <c r="F16" s="82">
        <f t="shared" ref="F16:F64" si="0">+E16/$E$65</f>
        <v>8.8655216010361096E-2</v>
      </c>
      <c r="I16" s="16"/>
      <c r="J16" s="17"/>
      <c r="K16" s="17"/>
      <c r="L16" s="17"/>
      <c r="N16" s="16"/>
      <c r="O16" s="17"/>
      <c r="P16" s="17"/>
      <c r="Q16" s="17"/>
    </row>
    <row r="17" spans="2:17" ht="16.5" customHeight="1" x14ac:dyDescent="0.25">
      <c r="B17" s="128" t="s">
        <v>49</v>
      </c>
      <c r="C17" s="84">
        <v>1689</v>
      </c>
      <c r="D17" s="84">
        <v>145125</v>
      </c>
      <c r="E17" s="84">
        <v>2082</v>
      </c>
      <c r="F17" s="85">
        <f t="shared" si="0"/>
        <v>6.4201794689938016E-2</v>
      </c>
      <c r="I17" s="16"/>
      <c r="J17" s="17"/>
      <c r="K17" s="17"/>
      <c r="L17" s="17"/>
      <c r="N17" s="16"/>
      <c r="O17" s="17"/>
      <c r="P17" s="17"/>
      <c r="Q17" s="17"/>
    </row>
    <row r="18" spans="2:17" ht="16.5" customHeight="1" x14ac:dyDescent="0.25">
      <c r="B18" s="127" t="s">
        <v>50</v>
      </c>
      <c r="C18" s="83">
        <v>1637</v>
      </c>
      <c r="D18" s="83">
        <v>114388</v>
      </c>
      <c r="E18" s="83">
        <v>1920</v>
      </c>
      <c r="F18" s="82">
        <f t="shared" si="0"/>
        <v>5.9206265996484625E-2</v>
      </c>
      <c r="I18" s="16"/>
      <c r="J18" s="17"/>
      <c r="K18" s="17"/>
      <c r="L18" s="17"/>
      <c r="N18" s="16"/>
      <c r="O18" s="17"/>
      <c r="P18" s="17"/>
      <c r="Q18" s="17"/>
    </row>
    <row r="19" spans="2:17" ht="16.5" customHeight="1" x14ac:dyDescent="0.25">
      <c r="B19" s="128" t="s">
        <v>51</v>
      </c>
      <c r="C19" s="84">
        <v>1529</v>
      </c>
      <c r="D19" s="84">
        <v>117457</v>
      </c>
      <c r="E19" s="84">
        <v>1888</v>
      </c>
      <c r="F19" s="85">
        <f t="shared" si="0"/>
        <v>5.8219494896543218E-2</v>
      </c>
      <c r="I19" s="16"/>
      <c r="J19" s="17"/>
      <c r="K19" s="17"/>
      <c r="L19" s="17"/>
      <c r="N19" s="16"/>
      <c r="O19" s="17"/>
      <c r="P19" s="17"/>
      <c r="Q19" s="17"/>
    </row>
    <row r="20" spans="2:17" ht="16.5" customHeight="1" x14ac:dyDescent="0.25">
      <c r="B20" s="127" t="s">
        <v>52</v>
      </c>
      <c r="C20" s="83">
        <v>1485</v>
      </c>
      <c r="D20" s="83">
        <v>134568</v>
      </c>
      <c r="E20" s="83">
        <v>1834</v>
      </c>
      <c r="F20" s="82">
        <f t="shared" si="0"/>
        <v>5.6554318665392088E-2</v>
      </c>
      <c r="I20" s="16"/>
      <c r="J20" s="17"/>
      <c r="K20" s="17"/>
      <c r="L20" s="17"/>
      <c r="N20" s="16"/>
      <c r="O20" s="17"/>
      <c r="P20" s="17"/>
      <c r="Q20" s="17"/>
    </row>
    <row r="21" spans="2:17" ht="16.5" customHeight="1" x14ac:dyDescent="0.25">
      <c r="B21" s="128" t="s">
        <v>53</v>
      </c>
      <c r="C21" s="84">
        <v>1365</v>
      </c>
      <c r="D21" s="84">
        <v>85891</v>
      </c>
      <c r="E21" s="84">
        <v>1761</v>
      </c>
      <c r="F21" s="85">
        <f t="shared" si="0"/>
        <v>5.4303247093650746E-2</v>
      </c>
      <c r="I21" s="16"/>
      <c r="J21" s="17"/>
      <c r="K21" s="17"/>
      <c r="L21" s="17"/>
      <c r="N21" s="16"/>
      <c r="O21" s="17"/>
      <c r="P21" s="17"/>
      <c r="Q21" s="17"/>
    </row>
    <row r="22" spans="2:17" ht="16.5" customHeight="1" x14ac:dyDescent="0.25">
      <c r="B22" s="127" t="s">
        <v>54</v>
      </c>
      <c r="C22" s="83">
        <v>1166</v>
      </c>
      <c r="D22" s="83">
        <v>80148</v>
      </c>
      <c r="E22" s="83">
        <v>1408</v>
      </c>
      <c r="F22" s="82">
        <f t="shared" si="0"/>
        <v>4.3417928397422062E-2</v>
      </c>
      <c r="I22" s="16"/>
      <c r="J22" s="17"/>
      <c r="K22" s="17"/>
      <c r="L22" s="17"/>
      <c r="N22" s="16"/>
      <c r="O22" s="17"/>
      <c r="P22" s="17"/>
      <c r="Q22" s="17"/>
    </row>
    <row r="23" spans="2:17" ht="16.5" customHeight="1" x14ac:dyDescent="0.25">
      <c r="B23" s="128" t="s">
        <v>55</v>
      </c>
      <c r="C23" s="84">
        <v>1100</v>
      </c>
      <c r="D23" s="84">
        <v>71040</v>
      </c>
      <c r="E23" s="84">
        <v>1371</v>
      </c>
      <c r="F23" s="85">
        <f t="shared" si="0"/>
        <v>4.2276974313114807E-2</v>
      </c>
      <c r="I23" s="16"/>
      <c r="J23" s="17"/>
      <c r="K23" s="17"/>
      <c r="L23" s="17"/>
      <c r="N23" s="16"/>
      <c r="O23" s="17"/>
      <c r="P23" s="17"/>
      <c r="Q23" s="17"/>
    </row>
    <row r="24" spans="2:17" ht="16.5" customHeight="1" x14ac:dyDescent="0.25">
      <c r="B24" s="127" t="s">
        <v>56</v>
      </c>
      <c r="C24" s="83">
        <v>984</v>
      </c>
      <c r="D24" s="83">
        <v>67741</v>
      </c>
      <c r="E24" s="83">
        <v>1262</v>
      </c>
      <c r="F24" s="82">
        <f t="shared" si="0"/>
        <v>3.8915785253939378E-2</v>
      </c>
      <c r="I24" s="16"/>
      <c r="J24" s="17"/>
      <c r="K24" s="17"/>
      <c r="L24" s="17"/>
      <c r="N24" s="16"/>
      <c r="O24" s="17"/>
      <c r="P24" s="17"/>
      <c r="Q24" s="17"/>
    </row>
    <row r="25" spans="2:17" ht="16.5" customHeight="1" x14ac:dyDescent="0.25">
      <c r="B25" s="128" t="s">
        <v>57</v>
      </c>
      <c r="C25" s="84">
        <v>1036</v>
      </c>
      <c r="D25" s="84">
        <v>96325</v>
      </c>
      <c r="E25" s="84">
        <v>1244</v>
      </c>
      <c r="F25" s="85">
        <f t="shared" si="0"/>
        <v>3.8360726510222334E-2</v>
      </c>
      <c r="I25" s="16"/>
      <c r="J25" s="17"/>
      <c r="K25" s="17"/>
      <c r="L25" s="17"/>
      <c r="N25" s="16"/>
      <c r="O25" s="17"/>
      <c r="P25" s="17"/>
      <c r="Q25" s="17"/>
    </row>
    <row r="26" spans="2:17" ht="16.5" customHeight="1" x14ac:dyDescent="0.25">
      <c r="B26" s="127" t="s">
        <v>58</v>
      </c>
      <c r="C26" s="83">
        <v>820</v>
      </c>
      <c r="D26" s="83">
        <v>59367</v>
      </c>
      <c r="E26" s="83">
        <v>976</v>
      </c>
      <c r="F26" s="82">
        <f t="shared" si="0"/>
        <v>3.0096518548213019E-2</v>
      </c>
      <c r="I26" s="16"/>
      <c r="J26" s="17"/>
      <c r="K26" s="17"/>
      <c r="L26" s="17"/>
      <c r="N26" s="16"/>
      <c r="O26" s="17"/>
      <c r="P26" s="17"/>
      <c r="Q26" s="17"/>
    </row>
    <row r="27" spans="2:17" ht="16.5" customHeight="1" x14ac:dyDescent="0.25">
      <c r="B27" s="128" t="s">
        <v>59</v>
      </c>
      <c r="C27" s="84">
        <v>731</v>
      </c>
      <c r="D27" s="84">
        <v>60783</v>
      </c>
      <c r="E27" s="84">
        <v>813</v>
      </c>
      <c r="F27" s="85">
        <f t="shared" si="0"/>
        <v>2.507015325788646E-2</v>
      </c>
      <c r="I27" s="16"/>
      <c r="J27" s="17"/>
      <c r="K27" s="17"/>
      <c r="L27" s="17"/>
      <c r="N27" s="16"/>
      <c r="O27" s="17"/>
      <c r="P27" s="17"/>
      <c r="Q27" s="17"/>
    </row>
    <row r="28" spans="2:17" ht="16.5" customHeight="1" x14ac:dyDescent="0.25">
      <c r="B28" s="127" t="s">
        <v>60</v>
      </c>
      <c r="C28" s="83">
        <v>640</v>
      </c>
      <c r="D28" s="83">
        <v>62800</v>
      </c>
      <c r="E28" s="83">
        <v>782</v>
      </c>
      <c r="F28" s="82">
        <f t="shared" si="0"/>
        <v>2.4114218754818218E-2</v>
      </c>
      <c r="I28" s="16"/>
      <c r="J28" s="17"/>
      <c r="K28" s="17"/>
      <c r="L28" s="17"/>
      <c r="N28" s="16"/>
      <c r="O28" s="17"/>
      <c r="P28" s="17"/>
      <c r="Q28" s="17"/>
    </row>
    <row r="29" spans="2:17" ht="16.5" customHeight="1" x14ac:dyDescent="0.25">
      <c r="B29" s="128" t="s">
        <v>61</v>
      </c>
      <c r="C29" s="84">
        <v>420</v>
      </c>
      <c r="D29" s="84">
        <v>25200</v>
      </c>
      <c r="E29" s="84">
        <v>633</v>
      </c>
      <c r="F29" s="85">
        <f t="shared" si="0"/>
        <v>1.9519565820716026E-2</v>
      </c>
      <c r="I29" s="16"/>
      <c r="J29" s="17"/>
      <c r="K29" s="17"/>
      <c r="L29" s="17"/>
      <c r="N29" s="16"/>
      <c r="O29" s="17"/>
      <c r="P29" s="17"/>
      <c r="Q29" s="17"/>
    </row>
    <row r="30" spans="2:17" ht="16.5" customHeight="1" x14ac:dyDescent="0.25">
      <c r="B30" s="127" t="s">
        <v>62</v>
      </c>
      <c r="C30" s="83">
        <v>494</v>
      </c>
      <c r="D30" s="83">
        <v>36514</v>
      </c>
      <c r="E30" s="83">
        <v>616</v>
      </c>
      <c r="F30" s="82">
        <f t="shared" si="0"/>
        <v>1.899534367387215E-2</v>
      </c>
      <c r="I30" s="16"/>
      <c r="J30" s="17"/>
      <c r="K30" s="17"/>
      <c r="L30" s="17"/>
      <c r="N30" s="16"/>
      <c r="O30" s="17"/>
      <c r="P30" s="17"/>
      <c r="Q30" s="17"/>
    </row>
    <row r="31" spans="2:17" ht="16.5" customHeight="1" x14ac:dyDescent="0.25">
      <c r="B31" s="128" t="s">
        <v>63</v>
      </c>
      <c r="C31" s="84">
        <v>441</v>
      </c>
      <c r="D31" s="84">
        <v>33846</v>
      </c>
      <c r="E31" s="84">
        <v>556</v>
      </c>
      <c r="F31" s="85">
        <f t="shared" si="0"/>
        <v>1.7145147861482007E-2</v>
      </c>
      <c r="I31" s="16"/>
      <c r="J31" s="17"/>
      <c r="K31" s="17"/>
      <c r="L31" s="17"/>
      <c r="N31" s="16"/>
      <c r="O31" s="17"/>
      <c r="P31" s="17"/>
      <c r="Q31" s="17"/>
    </row>
    <row r="32" spans="2:17" ht="16.5" customHeight="1" x14ac:dyDescent="0.25">
      <c r="B32" s="127" t="s">
        <v>64</v>
      </c>
      <c r="C32" s="83">
        <v>396</v>
      </c>
      <c r="D32" s="83">
        <v>35700</v>
      </c>
      <c r="E32" s="83">
        <v>447</v>
      </c>
      <c r="F32" s="82">
        <f t="shared" si="0"/>
        <v>1.3783958802306578E-2</v>
      </c>
      <c r="I32" s="16"/>
      <c r="J32" s="17"/>
      <c r="K32" s="17"/>
      <c r="L32" s="17"/>
      <c r="N32" s="16"/>
      <c r="O32" s="17"/>
      <c r="P32" s="17"/>
      <c r="Q32" s="17"/>
    </row>
    <row r="33" spans="2:17" ht="16.5" customHeight="1" x14ac:dyDescent="0.25">
      <c r="B33" s="128" t="s">
        <v>65</v>
      </c>
      <c r="C33" s="84">
        <v>294</v>
      </c>
      <c r="D33" s="84">
        <v>18522</v>
      </c>
      <c r="E33" s="84">
        <v>380</v>
      </c>
      <c r="F33" s="85">
        <f t="shared" si="0"/>
        <v>1.1717906811804249E-2</v>
      </c>
      <c r="I33" s="16"/>
      <c r="J33" s="17"/>
      <c r="K33" s="17"/>
      <c r="L33" s="17"/>
      <c r="N33" s="16"/>
      <c r="O33" s="17"/>
      <c r="P33" s="17"/>
      <c r="Q33" s="17"/>
    </row>
    <row r="34" spans="2:17" ht="16.5" customHeight="1" x14ac:dyDescent="0.25">
      <c r="B34" s="127" t="s">
        <v>66</v>
      </c>
      <c r="C34" s="83">
        <v>300</v>
      </c>
      <c r="D34" s="83">
        <v>19200</v>
      </c>
      <c r="E34" s="83">
        <v>370</v>
      </c>
      <c r="F34" s="82">
        <f t="shared" si="0"/>
        <v>1.1409540843072559E-2</v>
      </c>
      <c r="I34" s="16"/>
      <c r="J34" s="17"/>
      <c r="K34" s="17"/>
      <c r="L34" s="17"/>
      <c r="N34" s="16"/>
      <c r="O34" s="17"/>
      <c r="P34" s="17"/>
      <c r="Q34" s="17"/>
    </row>
    <row r="35" spans="2:17" ht="16.5" customHeight="1" x14ac:dyDescent="0.25">
      <c r="B35" s="128" t="s">
        <v>67</v>
      </c>
      <c r="C35" s="84">
        <v>231</v>
      </c>
      <c r="D35" s="84">
        <v>22742</v>
      </c>
      <c r="E35" s="84">
        <v>283</v>
      </c>
      <c r="F35" s="85">
        <f t="shared" si="0"/>
        <v>8.7267569151068484E-3</v>
      </c>
      <c r="I35" s="16"/>
      <c r="J35" s="17"/>
      <c r="K35" s="17"/>
      <c r="L35" s="17"/>
      <c r="N35" s="16"/>
      <c r="O35" s="17"/>
      <c r="P35" s="17"/>
      <c r="Q35" s="17"/>
    </row>
    <row r="36" spans="2:17" ht="16.5" customHeight="1" x14ac:dyDescent="0.25">
      <c r="B36" s="127" t="s">
        <v>68</v>
      </c>
      <c r="C36" s="83">
        <v>210</v>
      </c>
      <c r="D36" s="83">
        <v>13230</v>
      </c>
      <c r="E36" s="83">
        <v>271</v>
      </c>
      <c r="F36" s="82">
        <f t="shared" si="0"/>
        <v>8.35671775262882E-3</v>
      </c>
      <c r="I36" s="16"/>
      <c r="J36" s="17"/>
      <c r="K36" s="17"/>
      <c r="L36" s="17"/>
      <c r="N36" s="16"/>
      <c r="O36" s="17"/>
      <c r="P36" s="17"/>
      <c r="Q36" s="17"/>
    </row>
    <row r="37" spans="2:17" ht="16.5" customHeight="1" x14ac:dyDescent="0.25">
      <c r="B37" s="128" t="s">
        <v>69</v>
      </c>
      <c r="C37" s="84">
        <v>210</v>
      </c>
      <c r="D37" s="84">
        <v>14012</v>
      </c>
      <c r="E37" s="84">
        <v>251</v>
      </c>
      <c r="F37" s="85">
        <f t="shared" si="0"/>
        <v>7.7399858151654382E-3</v>
      </c>
      <c r="I37" s="16"/>
      <c r="J37" s="17"/>
      <c r="K37" s="17"/>
      <c r="L37" s="17"/>
      <c r="N37" s="16"/>
      <c r="O37" s="17"/>
      <c r="P37" s="17"/>
      <c r="Q37" s="17"/>
    </row>
    <row r="38" spans="2:17" ht="16.5" customHeight="1" x14ac:dyDescent="0.25">
      <c r="B38" s="127" t="s">
        <v>70</v>
      </c>
      <c r="C38" s="83">
        <v>191</v>
      </c>
      <c r="D38" s="83">
        <v>11725</v>
      </c>
      <c r="E38" s="83">
        <v>240</v>
      </c>
      <c r="F38" s="82">
        <f t="shared" si="0"/>
        <v>7.4007832495605781E-3</v>
      </c>
      <c r="I38" s="16"/>
      <c r="J38" s="17"/>
      <c r="K38" s="17"/>
      <c r="L38" s="17"/>
      <c r="N38" s="16"/>
      <c r="O38" s="17"/>
      <c r="P38" s="17"/>
      <c r="Q38" s="17"/>
    </row>
    <row r="39" spans="2:17" ht="16.5" customHeight="1" x14ac:dyDescent="0.25">
      <c r="B39" s="128" t="s">
        <v>71</v>
      </c>
      <c r="C39" s="84">
        <v>196</v>
      </c>
      <c r="D39" s="84">
        <v>12929</v>
      </c>
      <c r="E39" s="84">
        <v>220</v>
      </c>
      <c r="F39" s="85">
        <f t="shared" si="0"/>
        <v>6.7840513120971972E-3</v>
      </c>
      <c r="I39" s="16"/>
      <c r="J39" s="17"/>
      <c r="K39" s="17"/>
      <c r="L39" s="17"/>
      <c r="N39" s="16"/>
      <c r="O39" s="17"/>
      <c r="P39" s="17"/>
      <c r="Q39" s="17"/>
    </row>
    <row r="40" spans="2:17" ht="16.5" customHeight="1" x14ac:dyDescent="0.25">
      <c r="B40" s="127" t="s">
        <v>72</v>
      </c>
      <c r="C40" s="83">
        <v>146</v>
      </c>
      <c r="D40" s="83">
        <v>9640</v>
      </c>
      <c r="E40" s="83">
        <v>180</v>
      </c>
      <c r="F40" s="82">
        <f t="shared" si="0"/>
        <v>5.5505874371704336E-3</v>
      </c>
      <c r="I40" s="16"/>
      <c r="J40" s="17"/>
      <c r="K40" s="17"/>
      <c r="L40" s="17"/>
      <c r="N40" s="16"/>
      <c r="O40" s="17"/>
      <c r="P40" s="17"/>
      <c r="Q40" s="17"/>
    </row>
    <row r="41" spans="2:17" ht="16.5" customHeight="1" x14ac:dyDescent="0.25">
      <c r="B41" s="128" t="s">
        <v>73</v>
      </c>
      <c r="C41" s="84">
        <v>0</v>
      </c>
      <c r="D41" s="84">
        <v>14076</v>
      </c>
      <c r="E41" s="84">
        <v>173</v>
      </c>
      <c r="F41" s="85">
        <f t="shared" si="0"/>
        <v>5.3347312590582502E-3</v>
      </c>
      <c r="I41" s="16"/>
      <c r="J41" s="17"/>
      <c r="K41" s="17"/>
      <c r="L41" s="17"/>
      <c r="N41" s="16"/>
      <c r="O41" s="17"/>
      <c r="P41" s="17"/>
      <c r="Q41" s="17"/>
    </row>
    <row r="42" spans="2:17" ht="16.5" customHeight="1" x14ac:dyDescent="0.25">
      <c r="B42" s="127" t="s">
        <v>74</v>
      </c>
      <c r="C42" s="83">
        <v>160</v>
      </c>
      <c r="D42" s="83">
        <v>18210</v>
      </c>
      <c r="E42" s="83">
        <v>164</v>
      </c>
      <c r="F42" s="82">
        <f t="shared" si="0"/>
        <v>5.0572018871997285E-3</v>
      </c>
      <c r="I42" s="16"/>
      <c r="J42" s="17"/>
      <c r="K42" s="17"/>
      <c r="L42" s="17"/>
      <c r="N42" s="16"/>
      <c r="O42" s="17"/>
      <c r="P42" s="17"/>
      <c r="Q42" s="17"/>
    </row>
    <row r="43" spans="2:17" ht="16.5" customHeight="1" x14ac:dyDescent="0.25">
      <c r="B43" s="128" t="s">
        <v>75</v>
      </c>
      <c r="C43" s="84">
        <v>40</v>
      </c>
      <c r="D43" s="84">
        <v>10920</v>
      </c>
      <c r="E43" s="84">
        <v>153</v>
      </c>
      <c r="F43" s="85">
        <f t="shared" si="0"/>
        <v>4.7179993215948684E-3</v>
      </c>
      <c r="I43" s="16"/>
      <c r="J43" s="17"/>
      <c r="K43" s="17"/>
      <c r="L43" s="17"/>
      <c r="N43" s="16"/>
      <c r="O43" s="17"/>
      <c r="P43" s="17"/>
      <c r="Q43" s="17"/>
    </row>
    <row r="44" spans="2:17" ht="16.5" customHeight="1" x14ac:dyDescent="0.25">
      <c r="B44" s="127" t="s">
        <v>76</v>
      </c>
      <c r="C44" s="83">
        <v>120</v>
      </c>
      <c r="D44" s="83">
        <v>14400</v>
      </c>
      <c r="E44" s="83">
        <v>130</v>
      </c>
      <c r="F44" s="82">
        <f t="shared" si="0"/>
        <v>4.00875759351198E-3</v>
      </c>
      <c r="I44" s="16"/>
      <c r="J44" s="17"/>
      <c r="K44" s="17"/>
      <c r="L44" s="17"/>
      <c r="N44" s="16"/>
      <c r="O44" s="17"/>
      <c r="P44" s="17"/>
      <c r="Q44" s="17"/>
    </row>
    <row r="45" spans="2:17" ht="16.5" customHeight="1" x14ac:dyDescent="0.25">
      <c r="B45" s="128" t="s">
        <v>77</v>
      </c>
      <c r="C45" s="84">
        <v>100</v>
      </c>
      <c r="D45" s="84">
        <v>12453</v>
      </c>
      <c r="E45" s="84">
        <v>112</v>
      </c>
      <c r="F45" s="85">
        <f t="shared" si="0"/>
        <v>3.4536988497949365E-3</v>
      </c>
      <c r="I45" s="16"/>
      <c r="J45" s="17"/>
      <c r="K45" s="17"/>
      <c r="L45" s="17"/>
      <c r="N45" s="16"/>
      <c r="O45" s="17"/>
      <c r="P45" s="17"/>
      <c r="Q45" s="17"/>
    </row>
    <row r="46" spans="2:17" ht="16.5" customHeight="1" x14ac:dyDescent="0.25">
      <c r="B46" s="127" t="s">
        <v>78</v>
      </c>
      <c r="C46" s="83">
        <v>73</v>
      </c>
      <c r="D46" s="83">
        <v>5011</v>
      </c>
      <c r="E46" s="83">
        <v>80</v>
      </c>
      <c r="F46" s="82">
        <f t="shared" si="0"/>
        <v>2.4669277498535263E-3</v>
      </c>
      <c r="I46" s="16"/>
      <c r="J46" s="17"/>
      <c r="K46" s="17"/>
      <c r="L46" s="17"/>
      <c r="N46" s="16"/>
      <c r="O46" s="17"/>
      <c r="P46" s="17"/>
      <c r="Q46" s="17"/>
    </row>
    <row r="47" spans="2:17" ht="16.5" customHeight="1" x14ac:dyDescent="0.25">
      <c r="B47" s="128" t="s">
        <v>79</v>
      </c>
      <c r="C47" s="84">
        <v>63</v>
      </c>
      <c r="D47" s="84">
        <v>3540</v>
      </c>
      <c r="E47" s="84">
        <v>71</v>
      </c>
      <c r="F47" s="85">
        <f t="shared" si="0"/>
        <v>2.1893983779950046E-3</v>
      </c>
      <c r="I47" s="16"/>
      <c r="J47" s="17"/>
      <c r="K47" s="17"/>
      <c r="L47" s="17"/>
      <c r="N47" s="16"/>
      <c r="O47" s="17"/>
      <c r="P47" s="17"/>
      <c r="Q47" s="17"/>
    </row>
    <row r="48" spans="2:17" ht="16.5" customHeight="1" x14ac:dyDescent="0.25">
      <c r="B48" s="127" t="s">
        <v>80</v>
      </c>
      <c r="C48" s="83">
        <v>60</v>
      </c>
      <c r="D48" s="83">
        <v>7200</v>
      </c>
      <c r="E48" s="83">
        <v>70</v>
      </c>
      <c r="F48" s="82">
        <f t="shared" si="0"/>
        <v>2.1585617811218354E-3</v>
      </c>
      <c r="I48" s="16"/>
      <c r="J48" s="17"/>
      <c r="K48" s="17"/>
      <c r="L48" s="17"/>
      <c r="N48" s="16"/>
      <c r="O48" s="17"/>
      <c r="P48" s="17"/>
      <c r="Q48" s="17"/>
    </row>
    <row r="49" spans="2:17" ht="16.5" customHeight="1" x14ac:dyDescent="0.25">
      <c r="B49" s="128" t="s">
        <v>81</v>
      </c>
      <c r="C49" s="84">
        <v>60</v>
      </c>
      <c r="D49" s="84">
        <v>3340</v>
      </c>
      <c r="E49" s="84">
        <v>66</v>
      </c>
      <c r="F49" s="85">
        <f t="shared" si="0"/>
        <v>2.0352153936291592E-3</v>
      </c>
      <c r="I49" s="16"/>
      <c r="J49" s="17"/>
      <c r="K49" s="17"/>
      <c r="L49" s="17"/>
      <c r="N49" s="16"/>
      <c r="O49" s="17"/>
      <c r="P49" s="17"/>
      <c r="Q49" s="17"/>
    </row>
    <row r="50" spans="2:17" ht="16.5" customHeight="1" x14ac:dyDescent="0.25">
      <c r="B50" s="127" t="s">
        <v>82</v>
      </c>
      <c r="C50" s="83">
        <v>60</v>
      </c>
      <c r="D50" s="83">
        <v>6840</v>
      </c>
      <c r="E50" s="83">
        <v>62</v>
      </c>
      <c r="F50" s="82">
        <f t="shared" si="0"/>
        <v>1.9118690061364829E-3</v>
      </c>
      <c r="I50" s="16"/>
      <c r="J50" s="17"/>
      <c r="K50" s="17"/>
      <c r="L50" s="17"/>
      <c r="N50" s="16"/>
      <c r="O50" s="17"/>
      <c r="P50" s="17"/>
      <c r="Q50" s="17"/>
    </row>
    <row r="51" spans="2:17" ht="16.5" customHeight="1" x14ac:dyDescent="0.25">
      <c r="B51" s="128" t="s">
        <v>83</v>
      </c>
      <c r="C51" s="84">
        <v>38</v>
      </c>
      <c r="D51" s="84">
        <v>38</v>
      </c>
      <c r="E51" s="84">
        <v>57</v>
      </c>
      <c r="F51" s="85">
        <f t="shared" si="0"/>
        <v>1.7576860217706374E-3</v>
      </c>
      <c r="I51" s="16"/>
      <c r="J51" s="17"/>
      <c r="K51" s="17"/>
      <c r="L51" s="17"/>
      <c r="N51" s="16"/>
      <c r="O51" s="17"/>
      <c r="P51" s="17"/>
      <c r="Q51" s="17"/>
    </row>
    <row r="52" spans="2:17" ht="16.5" customHeight="1" x14ac:dyDescent="0.25">
      <c r="B52" s="127" t="s">
        <v>84</v>
      </c>
      <c r="C52" s="83">
        <v>40</v>
      </c>
      <c r="D52" s="83">
        <v>5112</v>
      </c>
      <c r="E52" s="83">
        <v>49</v>
      </c>
      <c r="F52" s="82">
        <f t="shared" si="0"/>
        <v>1.5109932467852847E-3</v>
      </c>
      <c r="I52" s="16"/>
      <c r="J52" s="17"/>
      <c r="K52" s="17"/>
      <c r="L52" s="17"/>
      <c r="N52" s="16"/>
      <c r="O52" s="17"/>
      <c r="P52" s="17"/>
      <c r="Q52" s="17"/>
    </row>
    <row r="53" spans="2:17" ht="16.5" customHeight="1" x14ac:dyDescent="0.25">
      <c r="B53" s="128" t="s">
        <v>85</v>
      </c>
      <c r="C53" s="84">
        <v>40</v>
      </c>
      <c r="D53" s="84">
        <v>4760</v>
      </c>
      <c r="E53" s="84">
        <v>45</v>
      </c>
      <c r="F53" s="85">
        <f t="shared" si="0"/>
        <v>1.3876468592926084E-3</v>
      </c>
      <c r="I53" s="16"/>
      <c r="J53" s="17"/>
      <c r="K53" s="17"/>
      <c r="L53" s="17"/>
      <c r="N53" s="16"/>
      <c r="O53" s="17"/>
      <c r="P53" s="17"/>
      <c r="Q53" s="17"/>
    </row>
    <row r="54" spans="2:17" ht="16.5" customHeight="1" x14ac:dyDescent="0.25">
      <c r="B54" s="127" t="s">
        <v>86</v>
      </c>
      <c r="C54" s="83">
        <v>40</v>
      </c>
      <c r="D54" s="83">
        <v>4560</v>
      </c>
      <c r="E54" s="83">
        <v>41</v>
      </c>
      <c r="F54" s="82">
        <f t="shared" si="0"/>
        <v>1.2643004717999321E-3</v>
      </c>
      <c r="I54" s="16"/>
      <c r="J54" s="17"/>
      <c r="K54" s="17"/>
      <c r="L54" s="17"/>
      <c r="N54" s="16"/>
      <c r="O54" s="17"/>
      <c r="P54" s="17"/>
      <c r="Q54" s="17"/>
    </row>
    <row r="55" spans="2:17" ht="16.5" customHeight="1" x14ac:dyDescent="0.25">
      <c r="B55" s="128" t="s">
        <v>87</v>
      </c>
      <c r="C55" s="84">
        <v>40</v>
      </c>
      <c r="D55" s="84">
        <v>4560</v>
      </c>
      <c r="E55" s="84">
        <v>41</v>
      </c>
      <c r="F55" s="85">
        <f t="shared" si="0"/>
        <v>1.2643004717999321E-3</v>
      </c>
      <c r="I55" s="16"/>
      <c r="J55" s="17"/>
      <c r="K55" s="17"/>
      <c r="L55" s="17"/>
      <c r="N55" s="16"/>
      <c r="O55" s="17"/>
      <c r="P55" s="17"/>
      <c r="Q55" s="17"/>
    </row>
    <row r="56" spans="2:17" ht="16.5" customHeight="1" x14ac:dyDescent="0.25">
      <c r="B56" s="127" t="s">
        <v>88</v>
      </c>
      <c r="C56" s="83">
        <v>0</v>
      </c>
      <c r="D56" s="83">
        <v>2450</v>
      </c>
      <c r="E56" s="83">
        <v>34</v>
      </c>
      <c r="F56" s="82">
        <f t="shared" si="0"/>
        <v>1.0484442936877485E-3</v>
      </c>
      <c r="I56" s="16"/>
      <c r="J56" s="17"/>
      <c r="K56" s="17"/>
      <c r="L56" s="17"/>
      <c r="N56" s="16"/>
      <c r="O56" s="17"/>
      <c r="P56" s="17"/>
      <c r="Q56" s="17"/>
    </row>
    <row r="57" spans="2:17" ht="16.5" customHeight="1" x14ac:dyDescent="0.25">
      <c r="B57" s="128" t="s">
        <v>89</v>
      </c>
      <c r="C57" s="84">
        <v>0</v>
      </c>
      <c r="D57" s="84">
        <v>1892</v>
      </c>
      <c r="E57" s="84">
        <v>26</v>
      </c>
      <c r="F57" s="85">
        <f t="shared" si="0"/>
        <v>8.0175151870239599E-4</v>
      </c>
      <c r="I57" s="16"/>
      <c r="J57" s="17"/>
      <c r="K57" s="17"/>
      <c r="L57" s="17"/>
      <c r="N57" s="16"/>
      <c r="O57" s="17"/>
      <c r="P57" s="17"/>
      <c r="Q57" s="17"/>
    </row>
    <row r="58" spans="2:17" ht="16.5" customHeight="1" x14ac:dyDescent="0.25">
      <c r="B58" s="127" t="s">
        <v>90</v>
      </c>
      <c r="C58" s="83">
        <v>0</v>
      </c>
      <c r="D58" s="83">
        <v>2053</v>
      </c>
      <c r="E58" s="83">
        <v>25</v>
      </c>
      <c r="F58" s="82">
        <f t="shared" si="0"/>
        <v>7.7091492182922692E-4</v>
      </c>
      <c r="I58" s="16"/>
      <c r="J58" s="17"/>
      <c r="K58" s="17"/>
      <c r="L58" s="17"/>
      <c r="N58" s="16"/>
      <c r="O58" s="17"/>
      <c r="P58" s="17"/>
      <c r="Q58" s="17"/>
    </row>
    <row r="59" spans="2:17" ht="16.5" customHeight="1" x14ac:dyDescent="0.25">
      <c r="B59" s="128" t="s">
        <v>91</v>
      </c>
      <c r="C59" s="84">
        <v>20</v>
      </c>
      <c r="D59" s="84">
        <v>1420</v>
      </c>
      <c r="E59" s="84">
        <v>22</v>
      </c>
      <c r="F59" s="85">
        <f t="shared" si="0"/>
        <v>6.7840513120971972E-4</v>
      </c>
      <c r="I59" s="16"/>
      <c r="J59" s="17"/>
      <c r="K59" s="17"/>
      <c r="L59" s="17"/>
      <c r="N59" s="16"/>
      <c r="O59" s="17"/>
      <c r="P59" s="17"/>
      <c r="Q59" s="17"/>
    </row>
    <row r="60" spans="2:17" ht="16.5" customHeight="1" x14ac:dyDescent="0.25">
      <c r="B60" s="127" t="s">
        <v>92</v>
      </c>
      <c r="C60" s="83">
        <v>20</v>
      </c>
      <c r="D60" s="83">
        <v>2400</v>
      </c>
      <c r="E60" s="83">
        <v>22</v>
      </c>
      <c r="F60" s="82">
        <f t="shared" si="0"/>
        <v>6.7840513120971972E-4</v>
      </c>
      <c r="I60" s="16"/>
      <c r="J60" s="17"/>
      <c r="K60" s="17"/>
      <c r="L60" s="17"/>
      <c r="N60" s="16"/>
      <c r="O60" s="17"/>
      <c r="P60" s="17"/>
      <c r="Q60" s="17"/>
    </row>
    <row r="61" spans="2:17" ht="16.5" customHeight="1" x14ac:dyDescent="0.25">
      <c r="B61" s="128" t="s">
        <v>93</v>
      </c>
      <c r="C61" s="84">
        <v>20</v>
      </c>
      <c r="D61" s="84">
        <v>2280</v>
      </c>
      <c r="E61" s="84">
        <v>21</v>
      </c>
      <c r="F61" s="85">
        <f t="shared" si="0"/>
        <v>6.4756853433655065E-4</v>
      </c>
      <c r="I61" s="16"/>
      <c r="J61" s="17"/>
      <c r="K61" s="17"/>
      <c r="L61" s="17"/>
      <c r="N61" s="16"/>
      <c r="O61" s="17"/>
      <c r="P61" s="17"/>
      <c r="Q61" s="17"/>
    </row>
    <row r="62" spans="2:17" ht="16.5" customHeight="1" x14ac:dyDescent="0.25">
      <c r="B62" s="127" t="s">
        <v>94</v>
      </c>
      <c r="C62" s="83">
        <v>20</v>
      </c>
      <c r="D62" s="83">
        <v>2280</v>
      </c>
      <c r="E62" s="83">
        <v>21</v>
      </c>
      <c r="F62" s="82">
        <f t="shared" si="0"/>
        <v>6.4756853433655065E-4</v>
      </c>
      <c r="I62" s="16"/>
      <c r="J62" s="17"/>
      <c r="K62" s="17"/>
      <c r="L62" s="17"/>
      <c r="N62" s="16"/>
      <c r="O62" s="17"/>
      <c r="P62" s="17"/>
      <c r="Q62" s="17"/>
    </row>
    <row r="63" spans="2:17" ht="16.5" customHeight="1" x14ac:dyDescent="0.25">
      <c r="B63" s="128" t="s">
        <v>95</v>
      </c>
      <c r="C63" s="84">
        <v>20</v>
      </c>
      <c r="D63" s="84">
        <v>2160</v>
      </c>
      <c r="E63" s="84">
        <v>19</v>
      </c>
      <c r="F63" s="85">
        <f t="shared" si="0"/>
        <v>5.8589534059021251E-4</v>
      </c>
      <c r="I63" s="16"/>
      <c r="J63" s="17"/>
      <c r="K63" s="17"/>
      <c r="L63" s="17"/>
      <c r="N63" s="16"/>
      <c r="O63" s="17"/>
      <c r="P63" s="17"/>
      <c r="Q63" s="17"/>
    </row>
    <row r="64" spans="2:17" ht="16.5" customHeight="1" x14ac:dyDescent="0.25">
      <c r="B64" s="127" t="s">
        <v>96</v>
      </c>
      <c r="C64" s="83">
        <v>20</v>
      </c>
      <c r="D64" s="83">
        <v>2160</v>
      </c>
      <c r="E64" s="83">
        <v>19</v>
      </c>
      <c r="F64" s="82">
        <f t="shared" si="0"/>
        <v>5.8589534059021251E-4</v>
      </c>
      <c r="I64" s="16"/>
      <c r="J64" s="17"/>
      <c r="K64" s="17"/>
      <c r="L64" s="17"/>
      <c r="N64" s="16"/>
      <c r="O64" s="17"/>
      <c r="P64" s="17"/>
      <c r="Q64" s="17"/>
    </row>
    <row r="65" spans="2:20" ht="16.5" customHeight="1" x14ac:dyDescent="0.25">
      <c r="B65" s="86" t="s">
        <v>97</v>
      </c>
      <c r="C65" s="87">
        <f>SUM(C14:C64)</f>
        <v>26882</v>
      </c>
      <c r="D65" s="87">
        <f>SUM(D14:D64)</f>
        <v>2139420</v>
      </c>
      <c r="E65" s="87">
        <f>SUM(E14:E64)</f>
        <v>32429</v>
      </c>
      <c r="F65" s="88">
        <f>SUM(F14:F64)</f>
        <v>1.0000000000000002</v>
      </c>
      <c r="R65" s="14"/>
      <c r="S65" s="14"/>
      <c r="T65" s="14"/>
    </row>
  </sheetData>
  <sortState xmlns:xlrd2="http://schemas.microsoft.com/office/spreadsheetml/2017/richdata2" ref="B14:F64">
    <sortCondition descending="1" ref="E14:E64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T43"/>
  <sheetViews>
    <sheetView showGridLines="0" zoomScaleNormal="100" zoomScalePageLayoutView="110" workbookViewId="0">
      <selection activeCell="F1" sqref="F1"/>
    </sheetView>
  </sheetViews>
  <sheetFormatPr baseColWidth="10" defaultColWidth="11.44140625" defaultRowHeight="13.2" x14ac:dyDescent="0.25"/>
  <cols>
    <col min="1" max="1" width="6" style="1" customWidth="1"/>
    <col min="2" max="2" width="22.33203125" style="1" customWidth="1"/>
    <col min="3" max="3" width="11.44140625" style="1"/>
    <col min="4" max="4" width="12.6640625" style="1" customWidth="1"/>
    <col min="5" max="18" width="11.44140625" style="1"/>
    <col min="19" max="19" width="12.88671875" style="1" customWidth="1"/>
    <col min="20" max="16384" width="11.44140625" style="1"/>
  </cols>
  <sheetData>
    <row r="10" spans="2:17" ht="20.100000000000001" customHeight="1" x14ac:dyDescent="0.25">
      <c r="B10" s="69" t="s">
        <v>25</v>
      </c>
      <c r="C10" s="69"/>
      <c r="D10" s="69"/>
      <c r="E10" s="69"/>
      <c r="F10" s="69"/>
      <c r="G10" s="60"/>
      <c r="H10" s="60"/>
    </row>
    <row r="11" spans="2:17" x14ac:dyDescent="0.25">
      <c r="B11" s="2"/>
      <c r="C11" s="2"/>
      <c r="D11" s="71" t="str">
        <f>Principal!C13</f>
        <v>datos al 29/02/2024</v>
      </c>
      <c r="E11" s="71"/>
      <c r="F11" s="71"/>
    </row>
    <row r="12" spans="2:17" x14ac:dyDescent="0.25">
      <c r="B12" s="2"/>
      <c r="C12" s="2"/>
      <c r="D12" s="59"/>
      <c r="E12" s="59"/>
      <c r="F12" s="59"/>
    </row>
    <row r="13" spans="2:17" s="45" customFormat="1" ht="16.5" customHeight="1" x14ac:dyDescent="0.25">
      <c r="B13" s="57" t="s">
        <v>13</v>
      </c>
      <c r="C13" s="56" t="s">
        <v>9</v>
      </c>
      <c r="D13" s="56" t="s">
        <v>10</v>
      </c>
      <c r="E13" s="56" t="s">
        <v>11</v>
      </c>
      <c r="F13" s="56" t="s">
        <v>14</v>
      </c>
      <c r="I13" s="61"/>
      <c r="J13" s="62"/>
      <c r="K13" s="62"/>
      <c r="L13" s="62"/>
      <c r="N13" s="61"/>
      <c r="O13" s="62"/>
      <c r="P13" s="62"/>
      <c r="Q13" s="62"/>
    </row>
    <row r="14" spans="2:17" ht="16.5" customHeight="1" x14ac:dyDescent="0.25">
      <c r="B14" s="127" t="s">
        <v>46</v>
      </c>
      <c r="C14" s="83">
        <v>3166</v>
      </c>
      <c r="D14" s="83">
        <v>260831</v>
      </c>
      <c r="E14" s="83">
        <v>3360</v>
      </c>
      <c r="F14" s="82">
        <f>+E14/$E$43</f>
        <v>0.11028687717455524</v>
      </c>
      <c r="I14" s="16"/>
      <c r="J14" s="17"/>
      <c r="K14" s="17"/>
      <c r="L14" s="17"/>
      <c r="N14" s="16"/>
      <c r="O14" s="17"/>
      <c r="P14" s="17"/>
      <c r="Q14" s="17"/>
    </row>
    <row r="15" spans="2:17" ht="16.5" customHeight="1" x14ac:dyDescent="0.25">
      <c r="B15" s="128" t="s">
        <v>47</v>
      </c>
      <c r="C15" s="84">
        <v>2456</v>
      </c>
      <c r="D15" s="84">
        <v>197569</v>
      </c>
      <c r="E15" s="84">
        <v>2883</v>
      </c>
      <c r="F15" s="85">
        <f t="shared" ref="F15:F42" si="0">+E15/$E$43</f>
        <v>9.4630079432810349E-2</v>
      </c>
      <c r="I15" s="16"/>
      <c r="J15" s="17"/>
      <c r="K15" s="17"/>
      <c r="L15" s="17"/>
      <c r="N15" s="16"/>
      <c r="O15" s="17"/>
      <c r="P15" s="17"/>
      <c r="Q15" s="17"/>
    </row>
    <row r="16" spans="2:17" ht="16.5" customHeight="1" x14ac:dyDescent="0.25">
      <c r="B16" s="127" t="s">
        <v>48</v>
      </c>
      <c r="C16" s="83">
        <v>2495</v>
      </c>
      <c r="D16" s="83">
        <v>198012</v>
      </c>
      <c r="E16" s="83">
        <v>2875</v>
      </c>
      <c r="F16" s="82">
        <f t="shared" si="0"/>
        <v>9.4367491630013789E-2</v>
      </c>
      <c r="I16" s="16"/>
      <c r="J16" s="17"/>
      <c r="K16" s="17"/>
      <c r="L16" s="17"/>
      <c r="N16" s="16"/>
      <c r="O16" s="17"/>
      <c r="P16" s="17"/>
      <c r="Q16" s="17"/>
    </row>
    <row r="17" spans="2:17" ht="16.5" customHeight="1" x14ac:dyDescent="0.25">
      <c r="B17" s="128" t="s">
        <v>49</v>
      </c>
      <c r="C17" s="84">
        <v>1689</v>
      </c>
      <c r="D17" s="84">
        <v>145125</v>
      </c>
      <c r="E17" s="84">
        <v>2082</v>
      </c>
      <c r="F17" s="85">
        <f t="shared" si="0"/>
        <v>6.8338475677804766E-2</v>
      </c>
      <c r="I17" s="16"/>
      <c r="J17" s="17"/>
      <c r="K17" s="17"/>
      <c r="L17" s="17"/>
      <c r="N17" s="16"/>
      <c r="O17" s="17"/>
      <c r="P17" s="17"/>
      <c r="Q17" s="17"/>
    </row>
    <row r="18" spans="2:17" ht="16.5" customHeight="1" x14ac:dyDescent="0.25">
      <c r="B18" s="127" t="s">
        <v>50</v>
      </c>
      <c r="C18" s="83">
        <v>1637</v>
      </c>
      <c r="D18" s="83">
        <v>114388</v>
      </c>
      <c r="E18" s="83">
        <v>1920</v>
      </c>
      <c r="F18" s="82">
        <f t="shared" si="0"/>
        <v>6.3021072671174419E-2</v>
      </c>
      <c r="I18" s="16"/>
      <c r="J18" s="17"/>
      <c r="K18" s="17"/>
      <c r="L18" s="17"/>
      <c r="N18" s="16"/>
      <c r="O18" s="17"/>
      <c r="P18" s="17"/>
      <c r="Q18" s="17"/>
    </row>
    <row r="19" spans="2:17" ht="16.5" customHeight="1" x14ac:dyDescent="0.25">
      <c r="B19" s="128" t="s">
        <v>51</v>
      </c>
      <c r="C19" s="84">
        <v>1509</v>
      </c>
      <c r="D19" s="84">
        <v>115057</v>
      </c>
      <c r="E19" s="84">
        <v>1864</v>
      </c>
      <c r="F19" s="85">
        <f t="shared" si="0"/>
        <v>6.1182958051598506E-2</v>
      </c>
      <c r="I19" s="16"/>
      <c r="J19" s="17"/>
      <c r="K19" s="17"/>
      <c r="L19" s="17"/>
      <c r="N19" s="16"/>
      <c r="O19" s="17"/>
      <c r="P19" s="17"/>
      <c r="Q19" s="17"/>
    </row>
    <row r="20" spans="2:17" ht="16.5" customHeight="1" x14ac:dyDescent="0.25">
      <c r="B20" s="127" t="s">
        <v>52</v>
      </c>
      <c r="C20" s="83">
        <v>1485</v>
      </c>
      <c r="D20" s="83">
        <v>134568</v>
      </c>
      <c r="E20" s="83">
        <v>1834</v>
      </c>
      <c r="F20" s="82">
        <f t="shared" si="0"/>
        <v>6.0198253791111406E-2</v>
      </c>
      <c r="I20" s="16"/>
      <c r="J20" s="17"/>
      <c r="K20" s="17"/>
      <c r="L20" s="17"/>
      <c r="N20" s="16"/>
      <c r="O20" s="17"/>
      <c r="P20" s="17"/>
      <c r="Q20" s="17"/>
    </row>
    <row r="21" spans="2:17" ht="16.5" customHeight="1" x14ac:dyDescent="0.25">
      <c r="B21" s="128" t="s">
        <v>53</v>
      </c>
      <c r="C21" s="84">
        <v>1365</v>
      </c>
      <c r="D21" s="84">
        <v>85891</v>
      </c>
      <c r="E21" s="84">
        <v>1761</v>
      </c>
      <c r="F21" s="85">
        <f t="shared" si="0"/>
        <v>5.7802140090592792E-2</v>
      </c>
      <c r="I21" s="16"/>
      <c r="J21" s="17"/>
      <c r="K21" s="17"/>
      <c r="L21" s="17"/>
      <c r="N21" s="16"/>
      <c r="O21" s="17"/>
      <c r="P21" s="17"/>
      <c r="Q21" s="17"/>
    </row>
    <row r="22" spans="2:17" ht="16.5" customHeight="1" x14ac:dyDescent="0.25">
      <c r="B22" s="127" t="s">
        <v>54</v>
      </c>
      <c r="C22" s="83">
        <v>1166</v>
      </c>
      <c r="D22" s="83">
        <v>80148</v>
      </c>
      <c r="E22" s="83">
        <v>1408</v>
      </c>
      <c r="F22" s="82">
        <f t="shared" si="0"/>
        <v>4.6215453292194578E-2</v>
      </c>
      <c r="I22" s="16"/>
      <c r="J22" s="17"/>
      <c r="K22" s="17"/>
      <c r="L22" s="17"/>
      <c r="N22" s="16"/>
      <c r="O22" s="17"/>
      <c r="P22" s="17"/>
      <c r="Q22" s="17"/>
    </row>
    <row r="23" spans="2:17" ht="16.5" customHeight="1" x14ac:dyDescent="0.25">
      <c r="B23" s="128" t="s">
        <v>55</v>
      </c>
      <c r="C23" s="84">
        <v>1100</v>
      </c>
      <c r="D23" s="84">
        <v>71040</v>
      </c>
      <c r="E23" s="84">
        <v>1371</v>
      </c>
      <c r="F23" s="85">
        <f t="shared" si="0"/>
        <v>4.5000984704260484E-2</v>
      </c>
      <c r="I23" s="16"/>
      <c r="J23" s="17"/>
      <c r="K23" s="17"/>
      <c r="L23" s="17"/>
      <c r="N23" s="16"/>
      <c r="O23" s="17"/>
      <c r="P23" s="17"/>
      <c r="Q23" s="17"/>
    </row>
    <row r="24" spans="2:17" ht="16.5" customHeight="1" x14ac:dyDescent="0.25">
      <c r="B24" s="127" t="s">
        <v>56</v>
      </c>
      <c r="C24" s="83">
        <v>984</v>
      </c>
      <c r="D24" s="83">
        <v>67741</v>
      </c>
      <c r="E24" s="83">
        <v>1262</v>
      </c>
      <c r="F24" s="82">
        <f t="shared" si="0"/>
        <v>4.1423225891157357E-2</v>
      </c>
      <c r="I24" s="16"/>
      <c r="J24" s="17"/>
      <c r="K24" s="17"/>
      <c r="L24" s="17"/>
      <c r="N24" s="16"/>
      <c r="O24" s="17"/>
      <c r="P24" s="17"/>
      <c r="Q24" s="17"/>
    </row>
    <row r="25" spans="2:17" ht="16.5" customHeight="1" x14ac:dyDescent="0.25">
      <c r="B25" s="128" t="s">
        <v>57</v>
      </c>
      <c r="C25" s="84">
        <v>1036</v>
      </c>
      <c r="D25" s="84">
        <v>96325</v>
      </c>
      <c r="E25" s="84">
        <v>1244</v>
      </c>
      <c r="F25" s="85">
        <f t="shared" si="0"/>
        <v>4.0832403334865097E-2</v>
      </c>
      <c r="I25" s="16"/>
      <c r="J25" s="17"/>
      <c r="K25" s="17"/>
      <c r="L25" s="17"/>
      <c r="N25" s="16"/>
      <c r="O25" s="17"/>
      <c r="P25" s="17"/>
      <c r="Q25" s="17"/>
    </row>
    <row r="26" spans="2:17" ht="16.5" customHeight="1" x14ac:dyDescent="0.25">
      <c r="B26" s="127" t="s">
        <v>58</v>
      </c>
      <c r="C26" s="83">
        <v>820</v>
      </c>
      <c r="D26" s="83">
        <v>59367</v>
      </c>
      <c r="E26" s="83">
        <v>976</v>
      </c>
      <c r="F26" s="82">
        <f t="shared" si="0"/>
        <v>3.203571194118033E-2</v>
      </c>
      <c r="I26" s="16"/>
      <c r="J26" s="17"/>
      <c r="K26" s="17"/>
      <c r="L26" s="17"/>
      <c r="N26" s="16"/>
      <c r="O26" s="17"/>
      <c r="P26" s="17"/>
      <c r="Q26" s="17"/>
    </row>
    <row r="27" spans="2:17" ht="16.5" customHeight="1" x14ac:dyDescent="0.25">
      <c r="B27" s="128" t="s">
        <v>59</v>
      </c>
      <c r="C27" s="84">
        <v>731</v>
      </c>
      <c r="D27" s="84">
        <v>60783</v>
      </c>
      <c r="E27" s="84">
        <v>813</v>
      </c>
      <c r="F27" s="85">
        <f t="shared" si="0"/>
        <v>2.6685485459200419E-2</v>
      </c>
      <c r="I27" s="16"/>
      <c r="J27" s="17"/>
      <c r="K27" s="17"/>
      <c r="L27" s="17"/>
      <c r="N27" s="16"/>
      <c r="O27" s="17"/>
      <c r="P27" s="17"/>
      <c r="Q27" s="17"/>
    </row>
    <row r="28" spans="2:17" ht="16.5" customHeight="1" x14ac:dyDescent="0.25">
      <c r="B28" s="127" t="s">
        <v>60</v>
      </c>
      <c r="C28" s="83">
        <v>640</v>
      </c>
      <c r="D28" s="83">
        <v>62800</v>
      </c>
      <c r="E28" s="83">
        <v>782</v>
      </c>
      <c r="F28" s="82">
        <f t="shared" si="0"/>
        <v>2.5667957723363749E-2</v>
      </c>
      <c r="I28" s="16"/>
      <c r="J28" s="17"/>
      <c r="K28" s="17"/>
      <c r="L28" s="17"/>
      <c r="N28" s="16"/>
      <c r="O28" s="17"/>
      <c r="P28" s="17"/>
      <c r="Q28" s="17"/>
    </row>
    <row r="29" spans="2:17" ht="16.5" customHeight="1" x14ac:dyDescent="0.25">
      <c r="B29" s="128" t="s">
        <v>62</v>
      </c>
      <c r="C29" s="84">
        <v>494</v>
      </c>
      <c r="D29" s="84">
        <v>36514</v>
      </c>
      <c r="E29" s="84">
        <v>616</v>
      </c>
      <c r="F29" s="85">
        <f t="shared" si="0"/>
        <v>2.0219260815335129E-2</v>
      </c>
      <c r="I29" s="16"/>
      <c r="J29" s="17"/>
      <c r="K29" s="17"/>
      <c r="L29" s="17"/>
      <c r="N29" s="16"/>
      <c r="O29" s="17"/>
      <c r="P29" s="17"/>
      <c r="Q29" s="17"/>
    </row>
    <row r="30" spans="2:17" ht="16.5" customHeight="1" x14ac:dyDescent="0.25">
      <c r="B30" s="127" t="s">
        <v>63</v>
      </c>
      <c r="C30" s="83">
        <v>441</v>
      </c>
      <c r="D30" s="83">
        <v>33846</v>
      </c>
      <c r="E30" s="83">
        <v>556</v>
      </c>
      <c r="F30" s="82">
        <f t="shared" si="0"/>
        <v>1.8249852294360928E-2</v>
      </c>
      <c r="I30" s="16"/>
      <c r="J30" s="17"/>
      <c r="K30" s="17"/>
      <c r="L30" s="17"/>
      <c r="N30" s="16"/>
      <c r="O30" s="17"/>
      <c r="P30" s="17"/>
      <c r="Q30" s="17"/>
    </row>
    <row r="31" spans="2:17" ht="16.5" customHeight="1" x14ac:dyDescent="0.25">
      <c r="B31" s="128" t="s">
        <v>64</v>
      </c>
      <c r="C31" s="84">
        <v>396</v>
      </c>
      <c r="D31" s="84">
        <v>35700</v>
      </c>
      <c r="E31" s="84">
        <v>447</v>
      </c>
      <c r="F31" s="85">
        <f t="shared" si="0"/>
        <v>1.4672093481257796E-2</v>
      </c>
      <c r="I31" s="16"/>
      <c r="J31" s="17"/>
      <c r="K31" s="17"/>
      <c r="L31" s="17"/>
      <c r="N31" s="16"/>
      <c r="O31" s="17"/>
      <c r="P31" s="17"/>
      <c r="Q31" s="17"/>
    </row>
    <row r="32" spans="2:17" ht="16.5" customHeight="1" x14ac:dyDescent="0.25">
      <c r="B32" s="127" t="s">
        <v>65</v>
      </c>
      <c r="C32" s="83">
        <v>294</v>
      </c>
      <c r="D32" s="83">
        <v>18522</v>
      </c>
      <c r="E32" s="83">
        <v>380</v>
      </c>
      <c r="F32" s="82">
        <f t="shared" si="0"/>
        <v>1.2472920632836604E-2</v>
      </c>
      <c r="I32" s="16"/>
      <c r="J32" s="17"/>
      <c r="K32" s="17"/>
      <c r="L32" s="17"/>
      <c r="N32" s="16"/>
      <c r="O32" s="17"/>
      <c r="P32" s="17"/>
      <c r="Q32" s="17"/>
    </row>
    <row r="33" spans="2:20" ht="16.5" customHeight="1" x14ac:dyDescent="0.25">
      <c r="B33" s="128" t="s">
        <v>66</v>
      </c>
      <c r="C33" s="84">
        <v>300</v>
      </c>
      <c r="D33" s="84">
        <v>19200</v>
      </c>
      <c r="E33" s="84">
        <v>370</v>
      </c>
      <c r="F33" s="85">
        <f t="shared" si="0"/>
        <v>1.2144685879340904E-2</v>
      </c>
      <c r="I33" s="16"/>
      <c r="J33" s="17"/>
      <c r="K33" s="17"/>
      <c r="L33" s="17"/>
      <c r="N33" s="16"/>
      <c r="O33" s="17"/>
      <c r="P33" s="17"/>
      <c r="Q33" s="17"/>
    </row>
    <row r="34" spans="2:20" ht="16.5" customHeight="1" x14ac:dyDescent="0.25">
      <c r="B34" s="127" t="s">
        <v>67</v>
      </c>
      <c r="C34" s="83">
        <v>231</v>
      </c>
      <c r="D34" s="83">
        <v>22742</v>
      </c>
      <c r="E34" s="83">
        <v>283</v>
      </c>
      <c r="F34" s="82">
        <f t="shared" si="0"/>
        <v>9.2890435239283142E-3</v>
      </c>
      <c r="I34" s="16"/>
      <c r="J34" s="17"/>
      <c r="K34" s="17"/>
      <c r="L34" s="17"/>
      <c r="N34" s="16"/>
      <c r="O34" s="17"/>
      <c r="P34" s="17"/>
      <c r="Q34" s="17"/>
    </row>
    <row r="35" spans="2:20" ht="16.5" customHeight="1" x14ac:dyDescent="0.25">
      <c r="B35" s="128" t="s">
        <v>68</v>
      </c>
      <c r="C35" s="84">
        <v>210</v>
      </c>
      <c r="D35" s="84">
        <v>13230</v>
      </c>
      <c r="E35" s="84">
        <v>271</v>
      </c>
      <c r="F35" s="85">
        <f t="shared" si="0"/>
        <v>8.8951618197334742E-3</v>
      </c>
      <c r="I35" s="16"/>
      <c r="J35" s="17"/>
      <c r="K35" s="17"/>
      <c r="L35" s="17"/>
      <c r="N35" s="16"/>
      <c r="O35" s="17"/>
      <c r="P35" s="17"/>
      <c r="Q35" s="17"/>
    </row>
    <row r="36" spans="2:20" ht="16.5" customHeight="1" x14ac:dyDescent="0.25">
      <c r="B36" s="127" t="s">
        <v>69</v>
      </c>
      <c r="C36" s="83">
        <v>210</v>
      </c>
      <c r="D36" s="83">
        <v>14012</v>
      </c>
      <c r="E36" s="83">
        <v>251</v>
      </c>
      <c r="F36" s="82">
        <f t="shared" si="0"/>
        <v>8.2386923127420724E-3</v>
      </c>
      <c r="I36" s="16"/>
      <c r="J36" s="17"/>
      <c r="K36" s="17"/>
      <c r="L36" s="17"/>
      <c r="N36" s="16"/>
      <c r="O36" s="17"/>
      <c r="P36" s="17"/>
      <c r="Q36" s="17"/>
    </row>
    <row r="37" spans="2:20" ht="16.5" customHeight="1" x14ac:dyDescent="0.25">
      <c r="B37" s="128" t="s">
        <v>70</v>
      </c>
      <c r="C37" s="84">
        <v>191</v>
      </c>
      <c r="D37" s="84">
        <v>11725</v>
      </c>
      <c r="E37" s="84">
        <v>240</v>
      </c>
      <c r="F37" s="85">
        <f t="shared" si="0"/>
        <v>7.8776340838968024E-3</v>
      </c>
      <c r="I37" s="16"/>
      <c r="J37" s="17"/>
      <c r="K37" s="17"/>
      <c r="L37" s="17"/>
      <c r="N37" s="16"/>
      <c r="O37" s="17"/>
      <c r="P37" s="17"/>
      <c r="Q37" s="17"/>
    </row>
    <row r="38" spans="2:20" ht="16.5" customHeight="1" x14ac:dyDescent="0.25">
      <c r="B38" s="127" t="s">
        <v>71</v>
      </c>
      <c r="C38" s="83">
        <v>196</v>
      </c>
      <c r="D38" s="83">
        <v>12929</v>
      </c>
      <c r="E38" s="83">
        <v>220</v>
      </c>
      <c r="F38" s="82">
        <f t="shared" si="0"/>
        <v>7.2211645769054023E-3</v>
      </c>
      <c r="I38" s="16"/>
      <c r="J38" s="17"/>
      <c r="K38" s="17"/>
      <c r="L38" s="17"/>
      <c r="N38" s="16"/>
      <c r="O38" s="17"/>
      <c r="P38" s="17"/>
      <c r="Q38" s="17"/>
    </row>
    <row r="39" spans="2:20" ht="16.5" customHeight="1" x14ac:dyDescent="0.25">
      <c r="B39" s="128" t="s">
        <v>72</v>
      </c>
      <c r="C39" s="84">
        <v>146</v>
      </c>
      <c r="D39" s="84">
        <v>9640</v>
      </c>
      <c r="E39" s="84">
        <v>180</v>
      </c>
      <c r="F39" s="85">
        <f t="shared" si="0"/>
        <v>5.9082255629226022E-3</v>
      </c>
      <c r="I39" s="16"/>
      <c r="J39" s="17"/>
      <c r="K39" s="17"/>
      <c r="L39" s="17"/>
      <c r="N39" s="16"/>
      <c r="O39" s="17"/>
      <c r="P39" s="17"/>
      <c r="Q39" s="17"/>
    </row>
    <row r="40" spans="2:20" ht="16.5" customHeight="1" x14ac:dyDescent="0.25">
      <c r="B40" s="127" t="s">
        <v>78</v>
      </c>
      <c r="C40" s="83">
        <v>73</v>
      </c>
      <c r="D40" s="83">
        <v>5011</v>
      </c>
      <c r="E40" s="83">
        <v>80</v>
      </c>
      <c r="F40" s="82">
        <f t="shared" si="0"/>
        <v>2.6258780279656011E-3</v>
      </c>
      <c r="I40" s="16"/>
      <c r="J40" s="17"/>
      <c r="K40" s="17"/>
      <c r="L40" s="17"/>
      <c r="N40" s="16"/>
      <c r="O40" s="17"/>
      <c r="P40" s="17"/>
      <c r="Q40" s="17"/>
    </row>
    <row r="41" spans="2:20" ht="16.5" customHeight="1" x14ac:dyDescent="0.25">
      <c r="B41" s="128" t="s">
        <v>79</v>
      </c>
      <c r="C41" s="84">
        <v>62</v>
      </c>
      <c r="D41" s="84">
        <v>3444</v>
      </c>
      <c r="E41" s="84">
        <v>71</v>
      </c>
      <c r="F41" s="85">
        <f t="shared" si="0"/>
        <v>2.3304667498194711E-3</v>
      </c>
      <c r="I41" s="16"/>
      <c r="J41" s="17"/>
      <c r="K41" s="17"/>
      <c r="L41" s="17"/>
      <c r="N41" s="16"/>
      <c r="O41" s="17"/>
      <c r="P41" s="17"/>
      <c r="Q41" s="17"/>
    </row>
    <row r="42" spans="2:20" ht="16.5" customHeight="1" x14ac:dyDescent="0.25">
      <c r="B42" s="127" t="s">
        <v>81</v>
      </c>
      <c r="C42" s="83">
        <v>60</v>
      </c>
      <c r="D42" s="83">
        <v>3340</v>
      </c>
      <c r="E42" s="83">
        <v>66</v>
      </c>
      <c r="F42" s="82">
        <f t="shared" si="0"/>
        <v>2.1663493730716206E-3</v>
      </c>
      <c r="I42" s="16"/>
      <c r="J42" s="17"/>
      <c r="K42" s="17"/>
      <c r="L42" s="17"/>
      <c r="N42" s="16"/>
      <c r="O42" s="17"/>
      <c r="P42" s="17"/>
      <c r="Q42" s="17"/>
    </row>
    <row r="43" spans="2:20" ht="16.5" customHeight="1" x14ac:dyDescent="0.25">
      <c r="B43" s="86" t="s">
        <v>97</v>
      </c>
      <c r="C43" s="87">
        <f>SUM(C14:C42)</f>
        <v>25583</v>
      </c>
      <c r="D43" s="87">
        <f>SUM(D14:D42)</f>
        <v>1989500</v>
      </c>
      <c r="E43" s="87">
        <f>SUM(E14:E42)</f>
        <v>30466</v>
      </c>
      <c r="F43" s="88">
        <f>SUM(F14:F42)</f>
        <v>1</v>
      </c>
      <c r="R43" s="14"/>
      <c r="S43" s="14"/>
      <c r="T43" s="14"/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R62"/>
  <sheetViews>
    <sheetView showGridLines="0" zoomScaleNormal="100" zoomScalePageLayoutView="110" workbookViewId="0">
      <selection activeCell="H1" sqref="H1"/>
    </sheetView>
  </sheetViews>
  <sheetFormatPr baseColWidth="10" defaultColWidth="11.44140625" defaultRowHeight="13.2" x14ac:dyDescent="0.25"/>
  <cols>
    <col min="1" max="1" width="15.109375" style="1" customWidth="1"/>
    <col min="2" max="2" width="8.44140625" style="1" customWidth="1"/>
    <col min="3" max="3" width="11.77734375" style="1" customWidth="1"/>
    <col min="4" max="4" width="10.33203125" style="1" customWidth="1"/>
    <col min="5" max="5" width="8.44140625" style="1" customWidth="1"/>
    <col min="6" max="6" width="11.77734375" style="1" customWidth="1"/>
    <col min="7" max="7" width="11.44140625" style="1"/>
    <col min="8" max="8" width="12" style="1" customWidth="1"/>
    <col min="9" max="16384" width="11.44140625" style="1"/>
  </cols>
  <sheetData>
    <row r="9" spans="1:18" ht="20.100000000000001" customHeight="1" x14ac:dyDescent="0.25">
      <c r="A9" s="72" t="s">
        <v>26</v>
      </c>
      <c r="B9" s="72"/>
      <c r="C9" s="72"/>
      <c r="D9" s="72"/>
      <c r="E9" s="72"/>
      <c r="F9" s="72"/>
      <c r="G9" s="72"/>
      <c r="H9" s="72"/>
      <c r="I9" s="20"/>
    </row>
    <row r="10" spans="1:18" x14ac:dyDescent="0.25">
      <c r="A10" s="18"/>
      <c r="B10" s="18"/>
      <c r="C10" s="18"/>
      <c r="D10" s="18"/>
      <c r="E10" s="73" t="str">
        <f>+CONCATENATE(MID(Principal!C13,1,14)," de ambas temporadas")</f>
        <v>datos al 29/02 de ambas temporadas</v>
      </c>
      <c r="F10" s="73"/>
      <c r="G10" s="73"/>
      <c r="H10" s="73"/>
      <c r="I10" s="20"/>
    </row>
    <row r="11" spans="1:18" x14ac:dyDescent="0.25">
      <c r="A11" s="18"/>
      <c r="B11" s="18"/>
      <c r="C11" s="18"/>
      <c r="D11" s="18"/>
      <c r="E11" s="63"/>
      <c r="F11" s="63"/>
      <c r="G11" s="63"/>
      <c r="H11" s="63"/>
      <c r="I11" s="20"/>
    </row>
    <row r="12" spans="1:18" ht="16.5" customHeight="1" x14ac:dyDescent="0.25">
      <c r="A12" s="90"/>
      <c r="B12" s="91"/>
      <c r="C12" s="91"/>
      <c r="D12" s="92">
        <v>2023</v>
      </c>
      <c r="E12" s="90"/>
      <c r="F12" s="93"/>
      <c r="G12" s="93"/>
      <c r="H12" s="94">
        <v>2024</v>
      </c>
      <c r="I12" s="20"/>
    </row>
    <row r="13" spans="1:18" ht="16.5" customHeight="1" x14ac:dyDescent="0.25">
      <c r="A13" s="95" t="s">
        <v>15</v>
      </c>
      <c r="B13" s="96" t="s">
        <v>9</v>
      </c>
      <c r="C13" s="96" t="s">
        <v>10</v>
      </c>
      <c r="D13" s="97" t="s">
        <v>11</v>
      </c>
      <c r="E13" s="98" t="s">
        <v>9</v>
      </c>
      <c r="F13" s="97" t="s">
        <v>10</v>
      </c>
      <c r="G13" s="97" t="s">
        <v>11</v>
      </c>
      <c r="H13" s="99" t="s">
        <v>27</v>
      </c>
      <c r="I13" s="21"/>
      <c r="K13" s="22"/>
      <c r="L13" s="9"/>
      <c r="M13" s="9"/>
      <c r="N13" s="22"/>
      <c r="O13" s="22"/>
      <c r="P13" s="22"/>
      <c r="Q13" s="22"/>
      <c r="R13" s="23"/>
    </row>
    <row r="14" spans="1:18" ht="16.5" customHeight="1" x14ac:dyDescent="0.25">
      <c r="A14" s="125" t="s">
        <v>98</v>
      </c>
      <c r="B14" s="117">
        <v>0</v>
      </c>
      <c r="C14" s="117">
        <v>0</v>
      </c>
      <c r="D14" s="117">
        <v>0</v>
      </c>
      <c r="E14" s="118">
        <v>20</v>
      </c>
      <c r="F14" s="119">
        <v>1420</v>
      </c>
      <c r="G14" s="119">
        <v>22</v>
      </c>
      <c r="H14" s="122" t="s">
        <v>109</v>
      </c>
      <c r="I14" s="24"/>
      <c r="K14" s="25"/>
      <c r="L14" s="26"/>
      <c r="M14" s="26"/>
      <c r="N14" s="13"/>
      <c r="O14" s="13"/>
      <c r="P14" s="13"/>
      <c r="Q14" s="13"/>
      <c r="R14" s="13"/>
    </row>
    <row r="15" spans="1:18" ht="16.5" customHeight="1" x14ac:dyDescent="0.25">
      <c r="A15" s="126" t="s">
        <v>99</v>
      </c>
      <c r="B15" s="104">
        <v>20</v>
      </c>
      <c r="C15" s="104">
        <v>2400</v>
      </c>
      <c r="D15" s="104">
        <v>24</v>
      </c>
      <c r="E15" s="105">
        <v>289</v>
      </c>
      <c r="F15" s="106">
        <v>35056</v>
      </c>
      <c r="G15" s="106">
        <v>323</v>
      </c>
      <c r="H15" s="121">
        <f t="shared" ref="H15:H27" si="0">(+G15-D15)/D15</f>
        <v>12.458333333333334</v>
      </c>
      <c r="I15" s="24"/>
      <c r="K15" s="25"/>
      <c r="L15" s="26"/>
      <c r="M15" s="26"/>
      <c r="N15" s="13"/>
      <c r="O15" s="13"/>
      <c r="P15" s="13"/>
      <c r="Q15" s="13"/>
      <c r="R15" s="13"/>
    </row>
    <row r="16" spans="1:18" ht="16.5" customHeight="1" x14ac:dyDescent="0.25">
      <c r="A16" s="125" t="s">
        <v>100</v>
      </c>
      <c r="B16" s="117">
        <v>8</v>
      </c>
      <c r="C16" s="117">
        <v>960</v>
      </c>
      <c r="D16" s="117">
        <v>10</v>
      </c>
      <c r="E16" s="118">
        <v>0</v>
      </c>
      <c r="F16" s="119">
        <v>0</v>
      </c>
      <c r="G16" s="119">
        <v>0</v>
      </c>
      <c r="H16" s="120">
        <f t="shared" si="0"/>
        <v>-1</v>
      </c>
      <c r="I16" s="24"/>
      <c r="K16" s="25"/>
      <c r="L16" s="26"/>
      <c r="M16" s="26"/>
      <c r="N16" s="13"/>
      <c r="O16" s="13"/>
      <c r="P16" s="13"/>
      <c r="Q16" s="13"/>
      <c r="R16" s="13"/>
    </row>
    <row r="17" spans="1:18" ht="16.5" customHeight="1" x14ac:dyDescent="0.25">
      <c r="A17" s="126" t="s">
        <v>101</v>
      </c>
      <c r="B17" s="104">
        <v>0</v>
      </c>
      <c r="C17" s="104">
        <v>0</v>
      </c>
      <c r="D17" s="104">
        <v>0</v>
      </c>
      <c r="E17" s="105">
        <v>40</v>
      </c>
      <c r="F17" s="106">
        <v>15262</v>
      </c>
      <c r="G17" s="106">
        <v>214</v>
      </c>
      <c r="H17" s="124" t="s">
        <v>109</v>
      </c>
      <c r="I17" s="24"/>
      <c r="K17" s="25"/>
      <c r="L17" s="26"/>
      <c r="M17" s="26"/>
      <c r="N17" s="13"/>
      <c r="O17" s="13"/>
      <c r="P17" s="13"/>
      <c r="Q17" s="13"/>
      <c r="R17" s="13"/>
    </row>
    <row r="18" spans="1:18" ht="16.5" customHeight="1" x14ac:dyDescent="0.25">
      <c r="A18" s="125" t="s">
        <v>102</v>
      </c>
      <c r="B18" s="117">
        <v>1001</v>
      </c>
      <c r="C18" s="117">
        <v>41251</v>
      </c>
      <c r="D18" s="117">
        <v>1076</v>
      </c>
      <c r="E18" s="118">
        <v>462</v>
      </c>
      <c r="F18" s="119">
        <v>25466</v>
      </c>
      <c r="G18" s="119">
        <v>484</v>
      </c>
      <c r="H18" s="120">
        <f t="shared" si="0"/>
        <v>-0.55018587360594795</v>
      </c>
      <c r="I18" s="24"/>
      <c r="K18" s="25"/>
      <c r="L18" s="26"/>
      <c r="M18" s="26"/>
      <c r="N18" s="13"/>
      <c r="O18" s="13"/>
      <c r="P18" s="13"/>
      <c r="Q18" s="13"/>
      <c r="R18" s="13"/>
    </row>
    <row r="19" spans="1:18" ht="16.5" customHeight="1" x14ac:dyDescent="0.25">
      <c r="A19" s="126" t="s">
        <v>103</v>
      </c>
      <c r="B19" s="104">
        <v>282</v>
      </c>
      <c r="C19" s="104">
        <v>35960</v>
      </c>
      <c r="D19" s="104">
        <v>333</v>
      </c>
      <c r="E19" s="105">
        <v>172</v>
      </c>
      <c r="F19" s="106">
        <v>20485</v>
      </c>
      <c r="G19" s="106">
        <v>189</v>
      </c>
      <c r="H19" s="121">
        <f t="shared" si="0"/>
        <v>-0.43243243243243246</v>
      </c>
      <c r="I19" s="24"/>
      <c r="K19" s="25"/>
      <c r="L19" s="26"/>
      <c r="M19" s="26"/>
      <c r="N19" s="13"/>
      <c r="O19" s="13"/>
      <c r="P19" s="13"/>
      <c r="Q19" s="13"/>
      <c r="R19" s="13"/>
    </row>
    <row r="20" spans="1:18" ht="16.5" customHeight="1" x14ac:dyDescent="0.25">
      <c r="A20" s="125" t="s">
        <v>104</v>
      </c>
      <c r="B20" s="117">
        <v>73</v>
      </c>
      <c r="C20" s="117">
        <v>8760</v>
      </c>
      <c r="D20" s="117">
        <v>88</v>
      </c>
      <c r="E20" s="118">
        <v>0</v>
      </c>
      <c r="F20" s="119">
        <v>0</v>
      </c>
      <c r="G20" s="119">
        <v>0</v>
      </c>
      <c r="H20" s="120">
        <f t="shared" si="0"/>
        <v>-1</v>
      </c>
      <c r="I20" s="24"/>
      <c r="K20" s="25"/>
      <c r="L20" s="26"/>
      <c r="M20" s="26"/>
      <c r="N20" s="13"/>
      <c r="O20" s="13"/>
      <c r="P20" s="13"/>
      <c r="Q20" s="13"/>
      <c r="R20" s="13"/>
    </row>
    <row r="21" spans="1:18" ht="16.5" customHeight="1" x14ac:dyDescent="0.25">
      <c r="A21" s="126" t="s">
        <v>105</v>
      </c>
      <c r="B21" s="104">
        <v>20</v>
      </c>
      <c r="C21" s="104">
        <v>2400</v>
      </c>
      <c r="D21" s="104">
        <v>24</v>
      </c>
      <c r="E21" s="105">
        <v>0</v>
      </c>
      <c r="F21" s="106">
        <v>0</v>
      </c>
      <c r="G21" s="106">
        <v>0</v>
      </c>
      <c r="H21" s="121">
        <f t="shared" si="0"/>
        <v>-1</v>
      </c>
      <c r="I21" s="24"/>
      <c r="K21" s="25"/>
      <c r="L21" s="26"/>
      <c r="M21" s="26"/>
      <c r="N21" s="13"/>
      <c r="O21" s="13"/>
      <c r="P21" s="13"/>
      <c r="Q21" s="13"/>
      <c r="R21" s="13"/>
    </row>
    <row r="22" spans="1:18" ht="16.5" customHeight="1" x14ac:dyDescent="0.25">
      <c r="A22" s="125" t="s">
        <v>106</v>
      </c>
      <c r="B22" s="117">
        <v>22333</v>
      </c>
      <c r="C22" s="117">
        <v>1718746</v>
      </c>
      <c r="D22" s="117">
        <v>26709</v>
      </c>
      <c r="E22" s="118">
        <v>25121</v>
      </c>
      <c r="F22" s="119">
        <v>1964034</v>
      </c>
      <c r="G22" s="119">
        <v>29981</v>
      </c>
      <c r="H22" s="120">
        <f t="shared" si="0"/>
        <v>0.12250552248305814</v>
      </c>
      <c r="I22" s="24"/>
      <c r="K22" s="25"/>
      <c r="L22" s="26"/>
      <c r="M22" s="26"/>
      <c r="N22" s="13"/>
      <c r="O22" s="13"/>
      <c r="P22" s="13"/>
      <c r="Q22" s="13"/>
      <c r="R22" s="13"/>
    </row>
    <row r="23" spans="1:18" ht="16.5" customHeight="1" x14ac:dyDescent="0.25">
      <c r="A23" s="126" t="s">
        <v>107</v>
      </c>
      <c r="B23" s="104">
        <v>0</v>
      </c>
      <c r="C23" s="104">
        <v>0</v>
      </c>
      <c r="D23" s="104">
        <v>0</v>
      </c>
      <c r="E23" s="105">
        <v>0</v>
      </c>
      <c r="F23" s="106">
        <v>16129</v>
      </c>
      <c r="G23" s="106">
        <v>198</v>
      </c>
      <c r="H23" s="124" t="s">
        <v>109</v>
      </c>
      <c r="I23" s="24"/>
      <c r="K23" s="25"/>
      <c r="L23" s="26"/>
      <c r="M23" s="26"/>
      <c r="N23" s="13"/>
      <c r="O23" s="13"/>
      <c r="P23" s="13"/>
      <c r="Q23" s="13"/>
      <c r="R23" s="13"/>
    </row>
    <row r="24" spans="1:18" ht="16.5" customHeight="1" x14ac:dyDescent="0.25">
      <c r="A24" s="125" t="s">
        <v>28</v>
      </c>
      <c r="B24" s="117">
        <v>876</v>
      </c>
      <c r="C24" s="117">
        <v>5360</v>
      </c>
      <c r="D24" s="117">
        <v>1134</v>
      </c>
      <c r="E24" s="118">
        <v>0</v>
      </c>
      <c r="F24" s="119">
        <v>0</v>
      </c>
      <c r="G24" s="119">
        <v>0</v>
      </c>
      <c r="H24" s="120">
        <f t="shared" si="0"/>
        <v>-1</v>
      </c>
      <c r="I24" s="24"/>
      <c r="K24" s="25"/>
      <c r="L24" s="26"/>
      <c r="M24" s="26"/>
      <c r="N24" s="13"/>
      <c r="O24" s="13"/>
      <c r="P24" s="13"/>
      <c r="Q24" s="13"/>
      <c r="R24" s="13"/>
    </row>
    <row r="25" spans="1:18" ht="16.5" customHeight="1" x14ac:dyDescent="0.25">
      <c r="A25" s="126" t="s">
        <v>29</v>
      </c>
      <c r="B25" s="104">
        <v>1794</v>
      </c>
      <c r="C25" s="104">
        <v>107466</v>
      </c>
      <c r="D25" s="104">
        <v>2819</v>
      </c>
      <c r="E25" s="105">
        <v>420</v>
      </c>
      <c r="F25" s="106">
        <v>25200</v>
      </c>
      <c r="G25" s="106">
        <v>633</v>
      </c>
      <c r="H25" s="121">
        <f t="shared" si="0"/>
        <v>-0.77545228804540622</v>
      </c>
      <c r="I25" s="24"/>
      <c r="K25" s="25"/>
      <c r="L25" s="26"/>
      <c r="M25" s="26"/>
      <c r="N25" s="13"/>
      <c r="O25" s="13"/>
      <c r="P25" s="13"/>
      <c r="Q25" s="13"/>
      <c r="R25" s="13"/>
    </row>
    <row r="26" spans="1:18" ht="16.5" customHeight="1" x14ac:dyDescent="0.25">
      <c r="A26" s="125" t="s">
        <v>19</v>
      </c>
      <c r="B26" s="117">
        <v>68</v>
      </c>
      <c r="C26" s="117">
        <v>68</v>
      </c>
      <c r="D26" s="117">
        <v>72</v>
      </c>
      <c r="E26" s="118">
        <v>38</v>
      </c>
      <c r="F26" s="119">
        <v>38</v>
      </c>
      <c r="G26" s="119">
        <v>57</v>
      </c>
      <c r="H26" s="120">
        <f t="shared" si="0"/>
        <v>-0.20833333333333334</v>
      </c>
      <c r="I26" s="24"/>
      <c r="K26" s="25"/>
      <c r="L26" s="26"/>
      <c r="M26" s="26"/>
      <c r="N26" s="13"/>
      <c r="O26" s="13"/>
      <c r="P26" s="13"/>
      <c r="Q26" s="13"/>
      <c r="R26" s="13"/>
    </row>
    <row r="27" spans="1:18" ht="16.5" customHeight="1" x14ac:dyDescent="0.25">
      <c r="A27" s="126" t="s">
        <v>108</v>
      </c>
      <c r="B27" s="104">
        <v>237</v>
      </c>
      <c r="C27" s="104">
        <v>25302</v>
      </c>
      <c r="D27" s="104">
        <v>228</v>
      </c>
      <c r="E27" s="105">
        <v>320</v>
      </c>
      <c r="F27" s="106">
        <v>36330</v>
      </c>
      <c r="G27" s="106">
        <v>327</v>
      </c>
      <c r="H27" s="121">
        <f t="shared" si="0"/>
        <v>0.43421052631578949</v>
      </c>
      <c r="I27" s="24"/>
      <c r="K27" s="25"/>
      <c r="L27" s="26"/>
      <c r="M27" s="26"/>
      <c r="N27" s="13"/>
      <c r="O27" s="13"/>
      <c r="P27" s="13"/>
      <c r="Q27" s="13"/>
      <c r="R27" s="13"/>
    </row>
    <row r="28" spans="1:18" ht="16.5" customHeight="1" x14ac:dyDescent="0.25">
      <c r="A28" s="107" t="s">
        <v>97</v>
      </c>
      <c r="B28" s="108">
        <f t="shared" ref="B28:G28" si="1">SUM(B14:B27)</f>
        <v>26712</v>
      </c>
      <c r="C28" s="108">
        <f t="shared" si="1"/>
        <v>1948673</v>
      </c>
      <c r="D28" s="108">
        <f t="shared" si="1"/>
        <v>32517</v>
      </c>
      <c r="E28" s="109">
        <f t="shared" si="1"/>
        <v>26882</v>
      </c>
      <c r="F28" s="110">
        <f t="shared" si="1"/>
        <v>2139420</v>
      </c>
      <c r="G28" s="110">
        <f t="shared" si="1"/>
        <v>32428</v>
      </c>
      <c r="H28" s="111">
        <f>(+G28-D28)/D28</f>
        <v>-2.7370298613033184E-3</v>
      </c>
      <c r="I28" s="27"/>
      <c r="K28" s="22"/>
      <c r="L28" s="22"/>
      <c r="M28" s="22"/>
      <c r="N28" s="28"/>
      <c r="O28" s="22"/>
      <c r="P28" s="22"/>
      <c r="Q28" s="28"/>
      <c r="R28" s="29"/>
    </row>
    <row r="29" spans="1:18" ht="16.5" customHeight="1" x14ac:dyDescent="0.25">
      <c r="A29" s="112"/>
      <c r="B29" s="113"/>
      <c r="C29" s="113"/>
      <c r="D29" s="113"/>
      <c r="E29" s="114"/>
      <c r="F29" s="115" t="s">
        <v>17</v>
      </c>
      <c r="G29" s="115"/>
      <c r="H29" s="116">
        <f>(+E28-B28)/B28</f>
        <v>6.3641808924827792E-3</v>
      </c>
      <c r="I29" s="31"/>
      <c r="K29" s="22"/>
      <c r="L29" s="32"/>
      <c r="M29" s="32"/>
      <c r="N29" s="32"/>
      <c r="O29" s="9"/>
      <c r="P29" s="9"/>
      <c r="Q29" s="9"/>
      <c r="R29" s="9"/>
    </row>
    <row r="30" spans="1:18" ht="16.5" customHeight="1" x14ac:dyDescent="0.25">
      <c r="A30" s="3"/>
      <c r="B30" s="3"/>
      <c r="C30" s="3"/>
      <c r="D30" s="3"/>
      <c r="E30" s="30"/>
      <c r="F30" s="33"/>
      <c r="G30" s="33"/>
      <c r="H30" s="34"/>
      <c r="I30" s="31"/>
      <c r="K30" s="22"/>
      <c r="L30" s="32"/>
      <c r="M30" s="32"/>
      <c r="N30" s="32"/>
      <c r="O30" s="9"/>
      <c r="R30" s="29"/>
    </row>
    <row r="31" spans="1:18" ht="16.5" customHeight="1" x14ac:dyDescent="0.25">
      <c r="A31" s="90"/>
      <c r="B31" s="91"/>
      <c r="C31" s="91"/>
      <c r="D31" s="92">
        <v>2023</v>
      </c>
      <c r="E31" s="90"/>
      <c r="F31" s="93"/>
      <c r="G31" s="93"/>
      <c r="H31" s="94">
        <v>2024</v>
      </c>
      <c r="I31" s="20"/>
      <c r="K31" s="22"/>
      <c r="L31" s="22"/>
      <c r="M31" s="22"/>
      <c r="N31" s="22"/>
      <c r="O31" s="22"/>
      <c r="P31" s="22"/>
      <c r="Q31" s="22"/>
      <c r="R31" s="23"/>
    </row>
    <row r="32" spans="1:18" ht="16.5" customHeight="1" x14ac:dyDescent="0.25">
      <c r="A32" s="95" t="s">
        <v>18</v>
      </c>
      <c r="B32" s="96" t="s">
        <v>9</v>
      </c>
      <c r="C32" s="96" t="s">
        <v>10</v>
      </c>
      <c r="D32" s="97" t="s">
        <v>11</v>
      </c>
      <c r="E32" s="98" t="s">
        <v>9</v>
      </c>
      <c r="F32" s="97" t="s">
        <v>10</v>
      </c>
      <c r="G32" s="97" t="s">
        <v>11</v>
      </c>
      <c r="H32" s="99" t="s">
        <v>27</v>
      </c>
      <c r="I32" s="21"/>
      <c r="K32" s="22"/>
      <c r="L32" s="13"/>
      <c r="M32" s="13"/>
      <c r="N32" s="13"/>
      <c r="O32" s="13"/>
      <c r="P32" s="13"/>
      <c r="Q32" s="13"/>
      <c r="R32" s="13"/>
    </row>
    <row r="33" spans="1:18" ht="16.5" customHeight="1" x14ac:dyDescent="0.25">
      <c r="A33" s="131" t="s">
        <v>110</v>
      </c>
      <c r="B33" s="100">
        <v>0</v>
      </c>
      <c r="C33" s="100">
        <v>0</v>
      </c>
      <c r="D33" s="100">
        <v>0</v>
      </c>
      <c r="E33" s="101">
        <v>20</v>
      </c>
      <c r="F33" s="102">
        <v>2400</v>
      </c>
      <c r="G33" s="102">
        <v>24</v>
      </c>
      <c r="H33" s="122" t="s">
        <v>109</v>
      </c>
      <c r="I33" s="21"/>
      <c r="K33" s="22"/>
      <c r="L33" s="13"/>
      <c r="M33" s="13"/>
      <c r="N33" s="13"/>
      <c r="O33" s="13"/>
      <c r="P33" s="13"/>
      <c r="Q33" s="13"/>
      <c r="R33" s="13"/>
    </row>
    <row r="34" spans="1:18" ht="16.5" customHeight="1" x14ac:dyDescent="0.25">
      <c r="A34" s="126" t="s">
        <v>111</v>
      </c>
      <c r="B34" s="104">
        <v>100</v>
      </c>
      <c r="C34" s="104">
        <v>11065</v>
      </c>
      <c r="D34" s="104">
        <v>111</v>
      </c>
      <c r="E34" s="105">
        <v>203</v>
      </c>
      <c r="F34" s="106">
        <v>18313</v>
      </c>
      <c r="G34" s="106">
        <v>225</v>
      </c>
      <c r="H34" s="121">
        <f t="shared" ref="H33:H59" si="2">(+G34-D34)/D34</f>
        <v>1.027027027027027</v>
      </c>
      <c r="I34" s="21"/>
      <c r="K34" s="22"/>
      <c r="L34" s="13"/>
      <c r="M34" s="13"/>
      <c r="N34" s="13"/>
      <c r="O34" s="13"/>
      <c r="P34" s="13"/>
      <c r="Q34" s="13"/>
      <c r="R34" s="13"/>
    </row>
    <row r="35" spans="1:18" ht="16.5" customHeight="1" x14ac:dyDescent="0.25">
      <c r="A35" s="131" t="s">
        <v>112</v>
      </c>
      <c r="B35" s="100">
        <v>21</v>
      </c>
      <c r="C35" s="100">
        <v>1176</v>
      </c>
      <c r="D35" s="100">
        <v>22</v>
      </c>
      <c r="E35" s="101">
        <v>0</v>
      </c>
      <c r="F35" s="102">
        <v>0</v>
      </c>
      <c r="G35" s="102">
        <v>0</v>
      </c>
      <c r="H35" s="103">
        <f t="shared" si="2"/>
        <v>-1</v>
      </c>
      <c r="I35" s="21"/>
      <c r="K35" s="22"/>
      <c r="L35" s="13"/>
      <c r="M35" s="13"/>
      <c r="N35" s="13"/>
      <c r="O35" s="13"/>
      <c r="P35" s="13"/>
      <c r="Q35" s="13"/>
      <c r="R35" s="13"/>
    </row>
    <row r="36" spans="1:18" ht="16.5" customHeight="1" x14ac:dyDescent="0.25">
      <c r="A36" s="126" t="s">
        <v>133</v>
      </c>
      <c r="B36" s="104">
        <v>2279</v>
      </c>
      <c r="C36" s="104">
        <v>85354</v>
      </c>
      <c r="D36" s="104">
        <v>3334</v>
      </c>
      <c r="E36" s="105">
        <v>1825</v>
      </c>
      <c r="F36" s="106">
        <v>114099</v>
      </c>
      <c r="G36" s="106">
        <v>2381</v>
      </c>
      <c r="H36" s="121">
        <f t="shared" si="2"/>
        <v>-0.28584283143371325</v>
      </c>
      <c r="I36" s="21"/>
      <c r="K36" s="22"/>
      <c r="L36" s="13"/>
      <c r="M36" s="13"/>
      <c r="N36" s="13"/>
      <c r="O36" s="13"/>
      <c r="P36" s="13"/>
      <c r="Q36" s="13"/>
      <c r="R36" s="13"/>
    </row>
    <row r="37" spans="1:18" ht="16.5" customHeight="1" x14ac:dyDescent="0.25">
      <c r="A37" s="131" t="s">
        <v>113</v>
      </c>
      <c r="B37" s="100">
        <v>1052</v>
      </c>
      <c r="C37" s="100">
        <v>48923</v>
      </c>
      <c r="D37" s="100">
        <v>1240</v>
      </c>
      <c r="E37" s="101">
        <v>450</v>
      </c>
      <c r="F37" s="102">
        <v>26815</v>
      </c>
      <c r="G37" s="102">
        <v>536</v>
      </c>
      <c r="H37" s="103">
        <f t="shared" si="2"/>
        <v>-0.56774193548387097</v>
      </c>
      <c r="I37" s="21"/>
      <c r="K37" s="22"/>
      <c r="L37" s="13"/>
      <c r="M37" s="13"/>
      <c r="N37" s="13"/>
      <c r="O37" s="13"/>
      <c r="P37" s="13"/>
      <c r="Q37" s="13"/>
      <c r="R37" s="13"/>
    </row>
    <row r="38" spans="1:18" ht="16.5" customHeight="1" x14ac:dyDescent="0.25">
      <c r="A38" s="126" t="s">
        <v>114</v>
      </c>
      <c r="B38" s="104">
        <v>0</v>
      </c>
      <c r="C38" s="104">
        <v>0</v>
      </c>
      <c r="D38" s="104">
        <v>0</v>
      </c>
      <c r="E38" s="105">
        <v>21</v>
      </c>
      <c r="F38" s="106">
        <v>2205</v>
      </c>
      <c r="G38" s="106">
        <v>22</v>
      </c>
      <c r="H38" s="121" t="s">
        <v>109</v>
      </c>
      <c r="I38" s="21"/>
      <c r="K38" s="22"/>
      <c r="L38" s="13"/>
      <c r="M38" s="13"/>
      <c r="N38" s="13"/>
      <c r="O38" s="13"/>
      <c r="P38" s="13"/>
      <c r="Q38" s="13"/>
      <c r="R38" s="13"/>
    </row>
    <row r="39" spans="1:18" ht="16.5" customHeight="1" x14ac:dyDescent="0.25">
      <c r="A39" s="131" t="s">
        <v>115</v>
      </c>
      <c r="B39" s="100">
        <v>125</v>
      </c>
      <c r="C39" s="100">
        <v>13265</v>
      </c>
      <c r="D39" s="100">
        <v>138</v>
      </c>
      <c r="E39" s="101">
        <v>0</v>
      </c>
      <c r="F39" s="102">
        <v>0</v>
      </c>
      <c r="G39" s="102">
        <v>0</v>
      </c>
      <c r="H39" s="103">
        <f t="shared" si="2"/>
        <v>-1</v>
      </c>
      <c r="I39" s="21"/>
      <c r="K39" s="22"/>
      <c r="L39" s="13"/>
      <c r="M39" s="13"/>
      <c r="N39" s="13"/>
      <c r="O39" s="13"/>
      <c r="P39" s="13"/>
      <c r="Q39" s="13"/>
      <c r="R39" s="13"/>
    </row>
    <row r="40" spans="1:18" ht="16.5" customHeight="1" x14ac:dyDescent="0.25">
      <c r="A40" s="126" t="s">
        <v>116</v>
      </c>
      <c r="B40" s="104">
        <v>101</v>
      </c>
      <c r="C40" s="104">
        <v>11805</v>
      </c>
      <c r="D40" s="104">
        <v>127</v>
      </c>
      <c r="E40" s="105">
        <v>165</v>
      </c>
      <c r="F40" s="106">
        <v>17196</v>
      </c>
      <c r="G40" s="106">
        <v>188</v>
      </c>
      <c r="H40" s="121">
        <f t="shared" si="2"/>
        <v>0.48031496062992124</v>
      </c>
      <c r="I40" s="21"/>
      <c r="K40" s="22"/>
      <c r="L40" s="13"/>
      <c r="M40" s="13"/>
      <c r="N40" s="13"/>
      <c r="O40" s="13"/>
      <c r="P40" s="13"/>
      <c r="Q40" s="13"/>
      <c r="R40" s="13"/>
    </row>
    <row r="41" spans="1:18" ht="16.5" customHeight="1" x14ac:dyDescent="0.25">
      <c r="A41" s="131" t="s">
        <v>117</v>
      </c>
      <c r="B41" s="100">
        <v>105</v>
      </c>
      <c r="C41" s="100">
        <v>6468</v>
      </c>
      <c r="D41" s="100">
        <v>133</v>
      </c>
      <c r="E41" s="101">
        <v>304</v>
      </c>
      <c r="F41" s="102">
        <v>19133</v>
      </c>
      <c r="G41" s="102">
        <v>388</v>
      </c>
      <c r="H41" s="103">
        <f t="shared" si="2"/>
        <v>1.9172932330827068</v>
      </c>
      <c r="I41" s="21"/>
      <c r="K41" s="22"/>
      <c r="L41" s="13"/>
      <c r="M41" s="13"/>
      <c r="N41" s="13"/>
      <c r="O41" s="13"/>
      <c r="P41" s="13"/>
      <c r="Q41" s="13"/>
      <c r="R41" s="13"/>
    </row>
    <row r="42" spans="1:18" ht="16.5" customHeight="1" x14ac:dyDescent="0.25">
      <c r="A42" s="126" t="s">
        <v>134</v>
      </c>
      <c r="B42" s="104">
        <v>145</v>
      </c>
      <c r="C42" s="104">
        <v>14897</v>
      </c>
      <c r="D42" s="104">
        <v>176</v>
      </c>
      <c r="E42" s="105">
        <v>288</v>
      </c>
      <c r="F42" s="106">
        <v>32131</v>
      </c>
      <c r="G42" s="106">
        <v>364</v>
      </c>
      <c r="H42" s="121">
        <f t="shared" si="2"/>
        <v>1.0681818181818181</v>
      </c>
      <c r="I42" s="21"/>
      <c r="K42" s="22"/>
      <c r="L42" s="13"/>
      <c r="M42" s="13"/>
      <c r="N42" s="13"/>
      <c r="O42" s="13"/>
      <c r="P42" s="13"/>
      <c r="Q42" s="13"/>
      <c r="R42" s="13"/>
    </row>
    <row r="43" spans="1:18" ht="16.5" customHeight="1" x14ac:dyDescent="0.25">
      <c r="A43" s="131" t="s">
        <v>118</v>
      </c>
      <c r="B43" s="100">
        <v>2360</v>
      </c>
      <c r="C43" s="100">
        <v>212112</v>
      </c>
      <c r="D43" s="100">
        <v>2856</v>
      </c>
      <c r="E43" s="101">
        <v>2556</v>
      </c>
      <c r="F43" s="102">
        <v>221497</v>
      </c>
      <c r="G43" s="102">
        <v>3199</v>
      </c>
      <c r="H43" s="103">
        <f t="shared" si="2"/>
        <v>0.12009803921568628</v>
      </c>
      <c r="I43" s="21"/>
      <c r="K43" s="22"/>
      <c r="L43" s="13"/>
      <c r="M43" s="13"/>
      <c r="N43" s="13"/>
      <c r="O43" s="13"/>
      <c r="P43" s="13"/>
      <c r="Q43" s="13"/>
      <c r="R43" s="13"/>
    </row>
    <row r="44" spans="1:18" ht="16.5" customHeight="1" x14ac:dyDescent="0.25">
      <c r="A44" s="126" t="s">
        <v>119</v>
      </c>
      <c r="B44" s="104">
        <v>210</v>
      </c>
      <c r="C44" s="104">
        <v>10353</v>
      </c>
      <c r="D44" s="104">
        <v>198</v>
      </c>
      <c r="E44" s="105">
        <v>0</v>
      </c>
      <c r="F44" s="106">
        <v>0</v>
      </c>
      <c r="G44" s="106">
        <v>0</v>
      </c>
      <c r="H44" s="121">
        <f t="shared" si="2"/>
        <v>-1</v>
      </c>
      <c r="I44" s="21"/>
      <c r="K44" s="22"/>
      <c r="L44" s="13"/>
      <c r="M44" s="13"/>
      <c r="N44" s="13"/>
      <c r="O44" s="13"/>
      <c r="P44" s="13"/>
      <c r="Q44" s="13"/>
      <c r="R44" s="13"/>
    </row>
    <row r="45" spans="1:18" ht="16.5" customHeight="1" x14ac:dyDescent="0.25">
      <c r="A45" s="131" t="s">
        <v>120</v>
      </c>
      <c r="B45" s="100">
        <v>326</v>
      </c>
      <c r="C45" s="100">
        <v>23219</v>
      </c>
      <c r="D45" s="100">
        <v>381</v>
      </c>
      <c r="E45" s="101">
        <v>524</v>
      </c>
      <c r="F45" s="102">
        <v>36131</v>
      </c>
      <c r="G45" s="102">
        <v>628</v>
      </c>
      <c r="H45" s="103">
        <f t="shared" si="2"/>
        <v>0.64829396325459321</v>
      </c>
      <c r="I45" s="21"/>
      <c r="K45" s="22"/>
      <c r="L45" s="13"/>
      <c r="M45" s="13"/>
      <c r="N45" s="13"/>
      <c r="O45" s="13"/>
      <c r="P45" s="13"/>
      <c r="Q45" s="13"/>
      <c r="R45" s="13"/>
    </row>
    <row r="46" spans="1:18" ht="16.5" customHeight="1" x14ac:dyDescent="0.25">
      <c r="A46" s="126" t="s">
        <v>121</v>
      </c>
      <c r="B46" s="104">
        <v>0</v>
      </c>
      <c r="C46" s="104">
        <v>0</v>
      </c>
      <c r="D46" s="104">
        <v>0</v>
      </c>
      <c r="E46" s="105">
        <v>21</v>
      </c>
      <c r="F46" s="106">
        <v>1575</v>
      </c>
      <c r="G46" s="106">
        <v>20</v>
      </c>
      <c r="H46" s="121" t="s">
        <v>109</v>
      </c>
      <c r="I46" s="21"/>
      <c r="K46" s="22"/>
      <c r="L46" s="13"/>
      <c r="M46" s="13"/>
      <c r="N46" s="13"/>
      <c r="O46" s="13"/>
      <c r="P46" s="13"/>
      <c r="Q46" s="13"/>
      <c r="R46" s="13"/>
    </row>
    <row r="47" spans="1:18" ht="16.5" customHeight="1" x14ac:dyDescent="0.25">
      <c r="A47" s="131" t="s">
        <v>122</v>
      </c>
      <c r="B47" s="100">
        <v>357</v>
      </c>
      <c r="C47" s="100">
        <v>26145</v>
      </c>
      <c r="D47" s="100">
        <v>442</v>
      </c>
      <c r="E47" s="101">
        <v>546</v>
      </c>
      <c r="F47" s="102">
        <v>40800</v>
      </c>
      <c r="G47" s="102">
        <v>672</v>
      </c>
      <c r="H47" s="103">
        <f t="shared" si="2"/>
        <v>0.52036199095022628</v>
      </c>
      <c r="I47" s="21"/>
      <c r="K47" s="22"/>
      <c r="L47" s="13"/>
      <c r="M47" s="13"/>
      <c r="N47" s="13"/>
      <c r="O47" s="13"/>
      <c r="P47" s="13"/>
      <c r="Q47" s="13"/>
      <c r="R47" s="13"/>
    </row>
    <row r="48" spans="1:18" ht="16.5" customHeight="1" x14ac:dyDescent="0.25">
      <c r="A48" s="126" t="s">
        <v>135</v>
      </c>
      <c r="B48" s="104">
        <v>4598</v>
      </c>
      <c r="C48" s="104">
        <v>380043</v>
      </c>
      <c r="D48" s="104">
        <v>5786</v>
      </c>
      <c r="E48" s="105">
        <v>5686</v>
      </c>
      <c r="F48" s="106">
        <v>492192</v>
      </c>
      <c r="G48" s="106">
        <v>7199</v>
      </c>
      <c r="H48" s="121">
        <f t="shared" si="2"/>
        <v>0.24421016246111305</v>
      </c>
      <c r="I48" s="21"/>
      <c r="K48" s="22"/>
      <c r="L48" s="13"/>
      <c r="M48" s="13"/>
      <c r="N48" s="13"/>
      <c r="O48" s="13"/>
      <c r="P48" s="13"/>
      <c r="Q48" s="13"/>
      <c r="R48" s="13"/>
    </row>
    <row r="49" spans="1:18" ht="16.5" customHeight="1" x14ac:dyDescent="0.25">
      <c r="A49" s="131" t="s">
        <v>123</v>
      </c>
      <c r="B49" s="100">
        <v>21</v>
      </c>
      <c r="C49" s="100">
        <v>2205</v>
      </c>
      <c r="D49" s="100">
        <v>22</v>
      </c>
      <c r="E49" s="101">
        <v>0</v>
      </c>
      <c r="F49" s="102">
        <v>0</v>
      </c>
      <c r="G49" s="102">
        <v>0</v>
      </c>
      <c r="H49" s="103">
        <f t="shared" si="2"/>
        <v>-1</v>
      </c>
      <c r="I49" s="21"/>
      <c r="K49" s="22"/>
      <c r="L49" s="13"/>
      <c r="M49" s="13"/>
      <c r="N49" s="13"/>
      <c r="O49" s="13"/>
      <c r="P49" s="13"/>
      <c r="Q49" s="13"/>
      <c r="R49" s="13"/>
    </row>
    <row r="50" spans="1:18" ht="16.5" customHeight="1" x14ac:dyDescent="0.25">
      <c r="A50" s="126" t="s">
        <v>124</v>
      </c>
      <c r="B50" s="104">
        <v>40</v>
      </c>
      <c r="C50" s="104">
        <v>3375</v>
      </c>
      <c r="D50" s="104">
        <v>51</v>
      </c>
      <c r="E50" s="105">
        <v>0</v>
      </c>
      <c r="F50" s="106">
        <v>0</v>
      </c>
      <c r="G50" s="106">
        <v>0</v>
      </c>
      <c r="H50" s="121">
        <f t="shared" si="2"/>
        <v>-1</v>
      </c>
      <c r="I50" s="21"/>
      <c r="K50" s="22"/>
      <c r="L50" s="13"/>
      <c r="M50" s="13"/>
      <c r="N50" s="13"/>
      <c r="O50" s="13"/>
      <c r="P50" s="13"/>
      <c r="Q50" s="13"/>
      <c r="R50" s="13"/>
    </row>
    <row r="51" spans="1:18" ht="16.5" customHeight="1" x14ac:dyDescent="0.25">
      <c r="A51" s="131" t="s">
        <v>125</v>
      </c>
      <c r="B51" s="100">
        <v>42</v>
      </c>
      <c r="C51" s="100">
        <v>4704</v>
      </c>
      <c r="D51" s="100">
        <v>51</v>
      </c>
      <c r="E51" s="101">
        <v>126</v>
      </c>
      <c r="F51" s="102">
        <v>14112</v>
      </c>
      <c r="G51" s="102">
        <v>156</v>
      </c>
      <c r="H51" s="103">
        <f t="shared" si="2"/>
        <v>2.0588235294117645</v>
      </c>
      <c r="I51" s="21"/>
      <c r="K51" s="22"/>
      <c r="L51" s="13"/>
      <c r="M51" s="13"/>
      <c r="N51" s="13"/>
      <c r="O51" s="13"/>
      <c r="P51" s="13"/>
      <c r="Q51" s="13"/>
      <c r="R51" s="13"/>
    </row>
    <row r="52" spans="1:18" ht="16.5" customHeight="1" x14ac:dyDescent="0.25">
      <c r="A52" s="126" t="s">
        <v>126</v>
      </c>
      <c r="B52" s="104">
        <v>441</v>
      </c>
      <c r="C52" s="104">
        <v>24689</v>
      </c>
      <c r="D52" s="104">
        <v>469</v>
      </c>
      <c r="E52" s="105">
        <v>336</v>
      </c>
      <c r="F52" s="106">
        <v>18816</v>
      </c>
      <c r="G52" s="106">
        <v>358</v>
      </c>
      <c r="H52" s="121">
        <f t="shared" si="2"/>
        <v>-0.23667377398720682</v>
      </c>
      <c r="I52" s="21"/>
      <c r="K52" s="22"/>
      <c r="L52" s="13"/>
      <c r="M52" s="13"/>
      <c r="N52" s="13"/>
      <c r="O52" s="13"/>
      <c r="P52" s="13"/>
      <c r="Q52" s="13"/>
      <c r="R52" s="13"/>
    </row>
    <row r="53" spans="1:18" ht="16.5" customHeight="1" x14ac:dyDescent="0.25">
      <c r="A53" s="131" t="s">
        <v>31</v>
      </c>
      <c r="B53" s="100">
        <v>459</v>
      </c>
      <c r="C53" s="100">
        <v>27540</v>
      </c>
      <c r="D53" s="100">
        <v>691</v>
      </c>
      <c r="E53" s="101">
        <v>204</v>
      </c>
      <c r="F53" s="102">
        <v>12240</v>
      </c>
      <c r="G53" s="102">
        <v>307</v>
      </c>
      <c r="H53" s="103">
        <f t="shared" si="2"/>
        <v>-0.55571635311143275</v>
      </c>
      <c r="I53" s="21"/>
      <c r="K53" s="22"/>
      <c r="L53" s="13"/>
      <c r="M53" s="13"/>
      <c r="N53" s="13"/>
      <c r="O53" s="13"/>
      <c r="P53" s="13"/>
      <c r="Q53" s="13"/>
      <c r="R53" s="13"/>
    </row>
    <row r="54" spans="1:18" ht="16.5" customHeight="1" x14ac:dyDescent="0.25">
      <c r="A54" s="126" t="s">
        <v>127</v>
      </c>
      <c r="B54" s="104">
        <v>0</v>
      </c>
      <c r="C54" s="104">
        <v>0</v>
      </c>
      <c r="D54" s="104">
        <v>0</v>
      </c>
      <c r="E54" s="105">
        <v>40</v>
      </c>
      <c r="F54" s="106">
        <v>4800</v>
      </c>
      <c r="G54" s="106">
        <v>49</v>
      </c>
      <c r="H54" s="121" t="s">
        <v>109</v>
      </c>
      <c r="I54" s="21"/>
      <c r="K54" s="22"/>
      <c r="L54" s="13"/>
      <c r="M54" s="13"/>
      <c r="N54" s="13"/>
      <c r="O54" s="13"/>
      <c r="P54" s="13"/>
      <c r="Q54" s="13"/>
      <c r="R54" s="13"/>
    </row>
    <row r="55" spans="1:18" ht="16.5" customHeight="1" x14ac:dyDescent="0.25">
      <c r="A55" s="131" t="s">
        <v>128</v>
      </c>
      <c r="B55" s="100">
        <v>21</v>
      </c>
      <c r="C55" s="100">
        <v>2205</v>
      </c>
      <c r="D55" s="100">
        <v>22</v>
      </c>
      <c r="E55" s="101">
        <v>0</v>
      </c>
      <c r="F55" s="102">
        <v>0</v>
      </c>
      <c r="G55" s="102">
        <v>0</v>
      </c>
      <c r="H55" s="103">
        <f t="shared" si="2"/>
        <v>-1</v>
      </c>
      <c r="I55" s="21"/>
      <c r="K55" s="22"/>
      <c r="L55" s="13"/>
      <c r="M55" s="13"/>
      <c r="N55" s="13"/>
      <c r="O55" s="13"/>
      <c r="P55" s="13"/>
      <c r="Q55" s="13"/>
      <c r="R55" s="13"/>
    </row>
    <row r="56" spans="1:18" ht="16.5" customHeight="1" x14ac:dyDescent="0.25">
      <c r="A56" s="126" t="s">
        <v>129</v>
      </c>
      <c r="B56" s="104">
        <v>0</v>
      </c>
      <c r="C56" s="104">
        <v>0</v>
      </c>
      <c r="D56" s="104">
        <v>0</v>
      </c>
      <c r="E56" s="105">
        <v>18</v>
      </c>
      <c r="F56" s="106">
        <v>18</v>
      </c>
      <c r="G56" s="106">
        <v>27</v>
      </c>
      <c r="H56" s="121" t="s">
        <v>109</v>
      </c>
      <c r="I56" s="21"/>
      <c r="K56" s="22"/>
      <c r="L56" s="13"/>
      <c r="M56" s="13"/>
      <c r="N56" s="13"/>
      <c r="O56" s="13"/>
      <c r="P56" s="13"/>
      <c r="Q56" s="13"/>
      <c r="R56" s="13"/>
    </row>
    <row r="57" spans="1:18" ht="16.5" customHeight="1" x14ac:dyDescent="0.25">
      <c r="A57" s="131" t="s">
        <v>130</v>
      </c>
      <c r="B57" s="100">
        <v>10232</v>
      </c>
      <c r="C57" s="100">
        <v>788331</v>
      </c>
      <c r="D57" s="100">
        <v>11717</v>
      </c>
      <c r="E57" s="101">
        <v>9691</v>
      </c>
      <c r="F57" s="102">
        <v>797157</v>
      </c>
      <c r="G57" s="102">
        <v>10997</v>
      </c>
      <c r="H57" s="103">
        <f t="shared" si="2"/>
        <v>-6.1449176410343948E-2</v>
      </c>
      <c r="I57" s="21"/>
      <c r="K57" s="22"/>
      <c r="L57" s="13"/>
      <c r="M57" s="13"/>
      <c r="N57" s="13"/>
      <c r="O57" s="13"/>
      <c r="P57" s="13"/>
      <c r="Q57" s="13"/>
      <c r="R57" s="13"/>
    </row>
    <row r="58" spans="1:18" ht="16.5" customHeight="1" x14ac:dyDescent="0.25">
      <c r="A58" s="126" t="s">
        <v>131</v>
      </c>
      <c r="B58" s="104">
        <v>21</v>
      </c>
      <c r="C58" s="104">
        <v>2205</v>
      </c>
      <c r="D58" s="104">
        <v>22</v>
      </c>
      <c r="E58" s="105">
        <v>21</v>
      </c>
      <c r="F58" s="106">
        <v>2205</v>
      </c>
      <c r="G58" s="106">
        <v>22</v>
      </c>
      <c r="H58" s="121">
        <f t="shared" si="2"/>
        <v>0</v>
      </c>
      <c r="I58" s="21"/>
      <c r="K58" s="22"/>
      <c r="L58" s="13"/>
      <c r="M58" s="13"/>
      <c r="N58" s="13"/>
      <c r="O58" s="13"/>
      <c r="P58" s="13"/>
      <c r="Q58" s="13"/>
      <c r="R58" s="13"/>
    </row>
    <row r="59" spans="1:18" ht="16.5" customHeight="1" x14ac:dyDescent="0.25">
      <c r="A59" s="131" t="s">
        <v>132</v>
      </c>
      <c r="B59" s="100">
        <v>3656</v>
      </c>
      <c r="C59" s="100">
        <v>248594</v>
      </c>
      <c r="D59" s="100">
        <v>4527</v>
      </c>
      <c r="E59" s="101">
        <v>3837</v>
      </c>
      <c r="F59" s="102">
        <v>265585</v>
      </c>
      <c r="G59" s="102">
        <v>4663</v>
      </c>
      <c r="H59" s="103">
        <f t="shared" si="2"/>
        <v>3.0041970399823283E-2</v>
      </c>
      <c r="I59" s="21"/>
      <c r="K59" s="22"/>
      <c r="L59" s="13"/>
      <c r="M59" s="13"/>
      <c r="N59" s="13"/>
      <c r="O59" s="13"/>
      <c r="P59" s="13"/>
      <c r="Q59" s="13"/>
      <c r="R59" s="13"/>
    </row>
    <row r="60" spans="1:18" s="45" customFormat="1" ht="16.5" customHeight="1" x14ac:dyDescent="0.25">
      <c r="A60" s="107" t="s">
        <v>97</v>
      </c>
      <c r="B60" s="108">
        <f>SUM(B33:B59)</f>
        <v>26712</v>
      </c>
      <c r="C60" s="108">
        <f>SUM(C33:C59)</f>
        <v>1948673</v>
      </c>
      <c r="D60" s="108">
        <f>SUM(D33:D59)</f>
        <v>32516</v>
      </c>
      <c r="E60" s="109">
        <f>SUM(E33:E59)</f>
        <v>26882</v>
      </c>
      <c r="F60" s="110">
        <f>SUM(F33:F59)</f>
        <v>2139420</v>
      </c>
      <c r="G60" s="110">
        <f>SUM(G33:G59)</f>
        <v>32425</v>
      </c>
      <c r="H60" s="111">
        <f>(+G60-D60)/D60</f>
        <v>-2.7986222167548282E-3</v>
      </c>
      <c r="I60" s="47"/>
      <c r="J60" s="48"/>
      <c r="K60" s="49"/>
      <c r="L60" s="50"/>
      <c r="M60" s="50"/>
      <c r="N60" s="51"/>
      <c r="O60" s="50"/>
      <c r="P60" s="50"/>
      <c r="Q60" s="51"/>
      <c r="R60" s="52"/>
    </row>
    <row r="61" spans="1:18" ht="16.5" customHeight="1" x14ac:dyDescent="0.25">
      <c r="A61" s="112"/>
      <c r="B61" s="113"/>
      <c r="C61" s="113"/>
      <c r="D61" s="113"/>
      <c r="E61" s="114"/>
      <c r="F61" s="115" t="s">
        <v>17</v>
      </c>
      <c r="G61" s="115"/>
      <c r="H61" s="116">
        <f>(+E60-B60)/B60</f>
        <v>6.3641808924827792E-3</v>
      </c>
      <c r="I61" s="38"/>
      <c r="J61" s="35"/>
      <c r="K61" s="36"/>
      <c r="L61" s="3"/>
      <c r="M61" s="3"/>
      <c r="N61" s="37"/>
      <c r="O61" s="3"/>
      <c r="P61" s="3"/>
      <c r="Q61" s="37"/>
      <c r="R61" s="39"/>
    </row>
    <row r="62" spans="1:18" ht="9.75" customHeight="1" x14ac:dyDescent="0.25"/>
  </sheetData>
  <mergeCells count="4">
    <mergeCell ref="F29:G29"/>
    <mergeCell ref="F61:G61"/>
    <mergeCell ref="A9:H9"/>
    <mergeCell ref="E10:H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72"/>
  <sheetViews>
    <sheetView showGridLines="0" zoomScaleNormal="100" zoomScalePageLayoutView="110" workbookViewId="0">
      <selection activeCell="I1" sqref="I1"/>
    </sheetView>
  </sheetViews>
  <sheetFormatPr baseColWidth="10" defaultColWidth="11.44140625" defaultRowHeight="10.199999999999999" x14ac:dyDescent="0.2"/>
  <cols>
    <col min="1" max="1" width="15.109375" style="9" customWidth="1"/>
    <col min="2" max="2" width="12.109375" style="9" customWidth="1"/>
    <col min="3" max="3" width="9.6640625" style="9" customWidth="1"/>
    <col min="4" max="4" width="11.77734375" style="9" customWidth="1"/>
    <col min="5" max="6" width="9.6640625" style="9" customWidth="1"/>
    <col min="7" max="7" width="11.44140625" style="9"/>
    <col min="8" max="9" width="9.6640625" style="9" customWidth="1"/>
    <col min="10" max="16384" width="11.44140625" style="9"/>
  </cols>
  <sheetData>
    <row r="1" spans="1:9" s="1" customFormat="1" ht="13.2" x14ac:dyDescent="0.25"/>
    <row r="2" spans="1:9" s="1" customFormat="1" ht="13.2" x14ac:dyDescent="0.25"/>
    <row r="3" spans="1:9" s="1" customFormat="1" ht="13.2" x14ac:dyDescent="0.25"/>
    <row r="4" spans="1:9" s="1" customFormat="1" ht="13.2" x14ac:dyDescent="0.25"/>
    <row r="5" spans="1:9" s="1" customFormat="1" ht="13.2" x14ac:dyDescent="0.25"/>
    <row r="6" spans="1:9" s="1" customFormat="1" ht="13.2" x14ac:dyDescent="0.25"/>
    <row r="7" spans="1:9" s="1" customFormat="1" ht="13.2" x14ac:dyDescent="0.25"/>
    <row r="8" spans="1:9" s="1" customFormat="1" ht="13.2" x14ac:dyDescent="0.25"/>
    <row r="9" spans="1:9" s="1" customFormat="1" ht="13.2" x14ac:dyDescent="0.25"/>
    <row r="10" spans="1:9" s="1" customFormat="1" ht="20.100000000000001" customHeight="1" x14ac:dyDescent="0.25">
      <c r="A10" s="72" t="s">
        <v>32</v>
      </c>
      <c r="B10" s="72"/>
      <c r="C10" s="72"/>
      <c r="D10" s="72"/>
      <c r="E10" s="72"/>
      <c r="F10" s="72"/>
      <c r="G10" s="72"/>
      <c r="H10" s="72"/>
      <c r="I10" s="72"/>
    </row>
    <row r="11" spans="1:9" s="1" customFormat="1" ht="13.2" x14ac:dyDescent="0.25">
      <c r="A11" s="18"/>
      <c r="B11" s="18"/>
      <c r="C11" s="18"/>
      <c r="D11" s="18"/>
      <c r="F11" s="73" t="str">
        <f>+CONCATENATE(MID(Principal!C13,1,14)," de ambas temporadas")</f>
        <v>datos al 29/02 de ambas temporadas</v>
      </c>
      <c r="G11" s="73"/>
      <c r="H11" s="73"/>
      <c r="I11" s="73"/>
    </row>
    <row r="12" spans="1:9" ht="12.75" customHeight="1" x14ac:dyDescent="0.2">
      <c r="A12" s="19"/>
      <c r="B12" s="19"/>
      <c r="C12" s="40"/>
      <c r="D12" s="40"/>
      <c r="E12" s="40"/>
      <c r="G12" s="40"/>
      <c r="H12" s="40"/>
      <c r="I12" s="40"/>
    </row>
    <row r="13" spans="1:9" ht="6" customHeight="1" x14ac:dyDescent="0.2"/>
    <row r="14" spans="1:9" ht="16.5" customHeight="1" x14ac:dyDescent="0.2">
      <c r="A14" s="91"/>
      <c r="B14" s="91"/>
      <c r="C14" s="91"/>
      <c r="D14" s="132"/>
      <c r="E14" s="92">
        <v>2023</v>
      </c>
      <c r="F14" s="93"/>
      <c r="G14" s="93"/>
      <c r="H14" s="93"/>
      <c r="I14" s="94">
        <v>2024</v>
      </c>
    </row>
    <row r="15" spans="1:9" ht="16.5" customHeight="1" x14ac:dyDescent="0.2">
      <c r="A15" s="96" t="s">
        <v>18</v>
      </c>
      <c r="B15" s="95" t="s">
        <v>15</v>
      </c>
      <c r="C15" s="96" t="s">
        <v>9</v>
      </c>
      <c r="D15" s="96" t="s">
        <v>10</v>
      </c>
      <c r="E15" s="97" t="s">
        <v>11</v>
      </c>
      <c r="F15" s="98" t="s">
        <v>9</v>
      </c>
      <c r="G15" s="97" t="s">
        <v>10</v>
      </c>
      <c r="H15" s="97" t="s">
        <v>11</v>
      </c>
      <c r="I15" s="99" t="s">
        <v>16</v>
      </c>
    </row>
    <row r="16" spans="1:9" s="41" customFormat="1" ht="16.5" customHeight="1" x14ac:dyDescent="0.25">
      <c r="A16" s="125" t="s">
        <v>110</v>
      </c>
      <c r="B16" s="125" t="s">
        <v>106</v>
      </c>
      <c r="C16" s="117">
        <v>0</v>
      </c>
      <c r="D16" s="117">
        <v>0</v>
      </c>
      <c r="E16" s="117">
        <v>0</v>
      </c>
      <c r="F16" s="133">
        <v>20</v>
      </c>
      <c r="G16" s="134">
        <v>2400</v>
      </c>
      <c r="H16" s="134">
        <v>24</v>
      </c>
      <c r="I16" s="123" t="s">
        <v>109</v>
      </c>
    </row>
    <row r="17" spans="1:9" s="41" customFormat="1" ht="16.5" customHeight="1" x14ac:dyDescent="0.25">
      <c r="A17" s="126" t="s">
        <v>111</v>
      </c>
      <c r="B17" s="126" t="s">
        <v>106</v>
      </c>
      <c r="C17" s="104">
        <v>100</v>
      </c>
      <c r="D17" s="104">
        <v>11065</v>
      </c>
      <c r="E17" s="104">
        <v>111</v>
      </c>
      <c r="F17" s="105">
        <v>203</v>
      </c>
      <c r="G17" s="106">
        <v>18313</v>
      </c>
      <c r="H17" s="106">
        <v>225</v>
      </c>
      <c r="I17" s="121">
        <f t="shared" ref="I16:I60" si="0">(+H17-E17)/E17</f>
        <v>1.027027027027027</v>
      </c>
    </row>
    <row r="18" spans="1:9" s="41" customFormat="1" ht="16.5" customHeight="1" x14ac:dyDescent="0.25">
      <c r="A18" s="125" t="s">
        <v>112</v>
      </c>
      <c r="B18" s="125" t="s">
        <v>102</v>
      </c>
      <c r="C18" s="117">
        <v>21</v>
      </c>
      <c r="D18" s="117">
        <v>1176</v>
      </c>
      <c r="E18" s="117">
        <v>22</v>
      </c>
      <c r="F18" s="118">
        <v>0</v>
      </c>
      <c r="G18" s="119">
        <v>0</v>
      </c>
      <c r="H18" s="119">
        <v>0</v>
      </c>
      <c r="I18" s="120">
        <f t="shared" si="0"/>
        <v>-1</v>
      </c>
    </row>
    <row r="19" spans="1:9" s="41" customFormat="1" ht="16.5" customHeight="1" x14ac:dyDescent="0.25">
      <c r="A19" s="126" t="s">
        <v>30</v>
      </c>
      <c r="B19" s="126" t="s">
        <v>99</v>
      </c>
      <c r="C19" s="104">
        <v>0</v>
      </c>
      <c r="D19" s="104">
        <v>0</v>
      </c>
      <c r="E19" s="104">
        <v>0</v>
      </c>
      <c r="F19" s="105">
        <v>20</v>
      </c>
      <c r="G19" s="106">
        <v>2400</v>
      </c>
      <c r="H19" s="106">
        <v>24</v>
      </c>
      <c r="I19" s="124" t="s">
        <v>109</v>
      </c>
    </row>
    <row r="20" spans="1:9" s="41" customFormat="1" ht="16.5" customHeight="1" x14ac:dyDescent="0.25">
      <c r="A20" s="125" t="s">
        <v>30</v>
      </c>
      <c r="B20" s="125" t="s">
        <v>102</v>
      </c>
      <c r="C20" s="117">
        <v>0</v>
      </c>
      <c r="D20" s="117">
        <v>0</v>
      </c>
      <c r="E20" s="117">
        <v>0</v>
      </c>
      <c r="F20" s="118">
        <v>63</v>
      </c>
      <c r="G20" s="119">
        <v>3416</v>
      </c>
      <c r="H20" s="119">
        <v>65</v>
      </c>
      <c r="I20" s="120" t="s">
        <v>109</v>
      </c>
    </row>
    <row r="21" spans="1:9" s="41" customFormat="1" ht="16.5" customHeight="1" x14ac:dyDescent="0.25">
      <c r="A21" s="126" t="s">
        <v>30</v>
      </c>
      <c r="B21" s="126" t="s">
        <v>106</v>
      </c>
      <c r="C21" s="104">
        <v>0</v>
      </c>
      <c r="D21" s="104">
        <v>0</v>
      </c>
      <c r="E21" s="104">
        <v>0</v>
      </c>
      <c r="F21" s="105">
        <v>1506</v>
      </c>
      <c r="G21" s="106">
        <v>95303</v>
      </c>
      <c r="H21" s="106">
        <v>1937</v>
      </c>
      <c r="I21" s="124" t="s">
        <v>109</v>
      </c>
    </row>
    <row r="22" spans="1:9" s="41" customFormat="1" ht="16.5" customHeight="1" x14ac:dyDescent="0.25">
      <c r="A22" s="125" t="s">
        <v>30</v>
      </c>
      <c r="B22" s="125" t="s">
        <v>28</v>
      </c>
      <c r="C22" s="117">
        <v>876</v>
      </c>
      <c r="D22" s="117">
        <v>5360</v>
      </c>
      <c r="E22" s="117">
        <v>1134</v>
      </c>
      <c r="F22" s="118">
        <v>0</v>
      </c>
      <c r="G22" s="119">
        <v>0</v>
      </c>
      <c r="H22" s="119">
        <v>0</v>
      </c>
      <c r="I22" s="120">
        <f t="shared" si="0"/>
        <v>-1</v>
      </c>
    </row>
    <row r="23" spans="1:9" s="41" customFormat="1" ht="16.5" customHeight="1" x14ac:dyDescent="0.25">
      <c r="A23" s="126" t="s">
        <v>30</v>
      </c>
      <c r="B23" s="126" t="s">
        <v>29</v>
      </c>
      <c r="C23" s="104">
        <v>1335</v>
      </c>
      <c r="D23" s="104">
        <v>79926</v>
      </c>
      <c r="E23" s="104">
        <v>2128</v>
      </c>
      <c r="F23" s="105">
        <v>216</v>
      </c>
      <c r="G23" s="106">
        <v>12960</v>
      </c>
      <c r="H23" s="106">
        <v>325</v>
      </c>
      <c r="I23" s="124">
        <f t="shared" si="0"/>
        <v>-0.84727443609022557</v>
      </c>
    </row>
    <row r="24" spans="1:9" s="41" customFormat="1" ht="16.5" customHeight="1" x14ac:dyDescent="0.25">
      <c r="A24" s="125" t="s">
        <v>30</v>
      </c>
      <c r="B24" s="125" t="s">
        <v>19</v>
      </c>
      <c r="C24" s="117">
        <v>68</v>
      </c>
      <c r="D24" s="117">
        <v>68</v>
      </c>
      <c r="E24" s="117">
        <v>72</v>
      </c>
      <c r="F24" s="118">
        <v>20</v>
      </c>
      <c r="G24" s="119">
        <v>20</v>
      </c>
      <c r="H24" s="119">
        <v>30</v>
      </c>
      <c r="I24" s="120">
        <f t="shared" si="0"/>
        <v>-0.58333333333333337</v>
      </c>
    </row>
    <row r="25" spans="1:9" s="41" customFormat="1" ht="16.5" customHeight="1" x14ac:dyDescent="0.25">
      <c r="A25" s="126" t="s">
        <v>113</v>
      </c>
      <c r="B25" s="126" t="s">
        <v>102</v>
      </c>
      <c r="C25" s="104">
        <v>252</v>
      </c>
      <c r="D25" s="104">
        <v>840</v>
      </c>
      <c r="E25" s="104">
        <v>307</v>
      </c>
      <c r="F25" s="105">
        <v>0</v>
      </c>
      <c r="G25" s="106">
        <v>0</v>
      </c>
      <c r="H25" s="106">
        <v>0</v>
      </c>
      <c r="I25" s="124">
        <f t="shared" si="0"/>
        <v>-1</v>
      </c>
    </row>
    <row r="26" spans="1:9" s="41" customFormat="1" ht="16.5" customHeight="1" x14ac:dyDescent="0.25">
      <c r="A26" s="125" t="s">
        <v>113</v>
      </c>
      <c r="B26" s="125" t="s">
        <v>106</v>
      </c>
      <c r="C26" s="117">
        <v>800</v>
      </c>
      <c r="D26" s="117">
        <v>48083</v>
      </c>
      <c r="E26" s="117">
        <v>933</v>
      </c>
      <c r="F26" s="118">
        <v>450</v>
      </c>
      <c r="G26" s="119">
        <v>26815</v>
      </c>
      <c r="H26" s="119">
        <v>536</v>
      </c>
      <c r="I26" s="120">
        <f t="shared" si="0"/>
        <v>-0.42550911039657019</v>
      </c>
    </row>
    <row r="27" spans="1:9" s="41" customFormat="1" ht="16.5" customHeight="1" x14ac:dyDescent="0.25">
      <c r="A27" s="126" t="s">
        <v>114</v>
      </c>
      <c r="B27" s="126" t="s">
        <v>106</v>
      </c>
      <c r="C27" s="104">
        <v>0</v>
      </c>
      <c r="D27" s="104">
        <v>0</v>
      </c>
      <c r="E27" s="104">
        <v>0</v>
      </c>
      <c r="F27" s="105">
        <v>21</v>
      </c>
      <c r="G27" s="106">
        <v>2205</v>
      </c>
      <c r="H27" s="106">
        <v>22</v>
      </c>
      <c r="I27" s="124" t="s">
        <v>109</v>
      </c>
    </row>
    <row r="28" spans="1:9" s="41" customFormat="1" ht="16.5" customHeight="1" x14ac:dyDescent="0.25">
      <c r="A28" s="125" t="s">
        <v>136</v>
      </c>
      <c r="B28" s="125" t="s">
        <v>106</v>
      </c>
      <c r="C28" s="117">
        <v>125</v>
      </c>
      <c r="D28" s="117">
        <v>13265</v>
      </c>
      <c r="E28" s="117">
        <v>138</v>
      </c>
      <c r="F28" s="118">
        <v>0</v>
      </c>
      <c r="G28" s="119">
        <v>0</v>
      </c>
      <c r="H28" s="119">
        <v>0</v>
      </c>
      <c r="I28" s="120">
        <f t="shared" si="0"/>
        <v>-1</v>
      </c>
    </row>
    <row r="29" spans="1:9" s="41" customFormat="1" ht="16.5" customHeight="1" x14ac:dyDescent="0.25">
      <c r="A29" s="126" t="s">
        <v>116</v>
      </c>
      <c r="B29" s="126" t="s">
        <v>106</v>
      </c>
      <c r="C29" s="104">
        <v>101</v>
      </c>
      <c r="D29" s="104">
        <v>11805</v>
      </c>
      <c r="E29" s="104">
        <v>127</v>
      </c>
      <c r="F29" s="105">
        <v>165</v>
      </c>
      <c r="G29" s="106">
        <v>17196</v>
      </c>
      <c r="H29" s="106">
        <v>188</v>
      </c>
      <c r="I29" s="124">
        <f t="shared" si="0"/>
        <v>0.48031496062992124</v>
      </c>
    </row>
    <row r="30" spans="1:9" s="41" customFormat="1" ht="16.5" customHeight="1" x14ac:dyDescent="0.25">
      <c r="A30" s="125" t="s">
        <v>117</v>
      </c>
      <c r="B30" s="125" t="s">
        <v>106</v>
      </c>
      <c r="C30" s="117">
        <v>105</v>
      </c>
      <c r="D30" s="117">
        <v>6468</v>
      </c>
      <c r="E30" s="117">
        <v>133</v>
      </c>
      <c r="F30" s="118">
        <v>304</v>
      </c>
      <c r="G30" s="119">
        <v>19133</v>
      </c>
      <c r="H30" s="119">
        <v>388</v>
      </c>
      <c r="I30" s="120">
        <f t="shared" si="0"/>
        <v>1.9172932330827068</v>
      </c>
    </row>
    <row r="31" spans="1:9" s="41" customFormat="1" ht="16.5" customHeight="1" x14ac:dyDescent="0.25">
      <c r="A31" s="126" t="s">
        <v>134</v>
      </c>
      <c r="B31" s="126" t="s">
        <v>106</v>
      </c>
      <c r="C31" s="104">
        <v>145</v>
      </c>
      <c r="D31" s="104">
        <v>14897</v>
      </c>
      <c r="E31" s="104">
        <v>176</v>
      </c>
      <c r="F31" s="105">
        <v>288</v>
      </c>
      <c r="G31" s="106">
        <v>30148</v>
      </c>
      <c r="H31" s="106">
        <v>340</v>
      </c>
      <c r="I31" s="124">
        <f t="shared" si="0"/>
        <v>0.93181818181818177</v>
      </c>
    </row>
    <row r="32" spans="1:9" s="41" customFormat="1" ht="16.5" customHeight="1" x14ac:dyDescent="0.25">
      <c r="A32" s="125" t="s">
        <v>134</v>
      </c>
      <c r="B32" s="125" t="s">
        <v>137</v>
      </c>
      <c r="C32" s="117">
        <v>0</v>
      </c>
      <c r="D32" s="117">
        <v>0</v>
      </c>
      <c r="E32" s="117">
        <v>0</v>
      </c>
      <c r="F32" s="118">
        <v>0</v>
      </c>
      <c r="G32" s="119">
        <v>1983</v>
      </c>
      <c r="H32" s="119">
        <v>24</v>
      </c>
      <c r="I32" s="120" t="s">
        <v>109</v>
      </c>
    </row>
    <row r="33" spans="1:9" s="41" customFormat="1" ht="16.5" customHeight="1" x14ac:dyDescent="0.25">
      <c r="A33" s="126" t="s">
        <v>118</v>
      </c>
      <c r="B33" s="126" t="s">
        <v>102</v>
      </c>
      <c r="C33" s="104">
        <v>0</v>
      </c>
      <c r="D33" s="104">
        <v>0</v>
      </c>
      <c r="E33" s="104">
        <v>0</v>
      </c>
      <c r="F33" s="105">
        <v>21</v>
      </c>
      <c r="G33" s="106">
        <v>1176</v>
      </c>
      <c r="H33" s="106">
        <v>22</v>
      </c>
      <c r="I33" s="124" t="s">
        <v>109</v>
      </c>
    </row>
    <row r="34" spans="1:9" s="41" customFormat="1" ht="16.5" customHeight="1" x14ac:dyDescent="0.25">
      <c r="A34" s="125" t="s">
        <v>118</v>
      </c>
      <c r="B34" s="125" t="s">
        <v>106</v>
      </c>
      <c r="C34" s="117">
        <v>2360</v>
      </c>
      <c r="D34" s="117">
        <v>212112</v>
      </c>
      <c r="E34" s="117">
        <v>2856</v>
      </c>
      <c r="F34" s="118">
        <v>2535</v>
      </c>
      <c r="G34" s="119">
        <v>220321</v>
      </c>
      <c r="H34" s="119">
        <v>3177</v>
      </c>
      <c r="I34" s="120">
        <f t="shared" si="0"/>
        <v>0.11239495798319328</v>
      </c>
    </row>
    <row r="35" spans="1:9" s="41" customFormat="1" ht="16.5" customHeight="1" x14ac:dyDescent="0.25">
      <c r="A35" s="126" t="s">
        <v>119</v>
      </c>
      <c r="B35" s="126" t="s">
        <v>102</v>
      </c>
      <c r="C35" s="104">
        <v>210</v>
      </c>
      <c r="D35" s="104">
        <v>10353</v>
      </c>
      <c r="E35" s="104">
        <v>198</v>
      </c>
      <c r="F35" s="105">
        <v>0</v>
      </c>
      <c r="G35" s="106">
        <v>0</v>
      </c>
      <c r="H35" s="106">
        <v>0</v>
      </c>
      <c r="I35" s="124">
        <f t="shared" si="0"/>
        <v>-1</v>
      </c>
    </row>
    <row r="36" spans="1:9" s="41" customFormat="1" ht="16.5" customHeight="1" x14ac:dyDescent="0.25">
      <c r="A36" s="125" t="s">
        <v>120</v>
      </c>
      <c r="B36" s="125" t="s">
        <v>106</v>
      </c>
      <c r="C36" s="117">
        <v>326</v>
      </c>
      <c r="D36" s="117">
        <v>23219</v>
      </c>
      <c r="E36" s="117">
        <v>381</v>
      </c>
      <c r="F36" s="118">
        <v>524</v>
      </c>
      <c r="G36" s="119">
        <v>36131</v>
      </c>
      <c r="H36" s="119">
        <v>628</v>
      </c>
      <c r="I36" s="120">
        <f t="shared" si="0"/>
        <v>0.64829396325459321</v>
      </c>
    </row>
    <row r="37" spans="1:9" s="41" customFormat="1" ht="16.5" customHeight="1" x14ac:dyDescent="0.25">
      <c r="A37" s="126" t="s">
        <v>121</v>
      </c>
      <c r="B37" s="126" t="s">
        <v>106</v>
      </c>
      <c r="C37" s="104">
        <v>0</v>
      </c>
      <c r="D37" s="104">
        <v>0</v>
      </c>
      <c r="E37" s="104">
        <v>0</v>
      </c>
      <c r="F37" s="105">
        <v>21</v>
      </c>
      <c r="G37" s="106">
        <v>1575</v>
      </c>
      <c r="H37" s="106">
        <v>20</v>
      </c>
      <c r="I37" s="124" t="s">
        <v>109</v>
      </c>
    </row>
    <row r="38" spans="1:9" s="41" customFormat="1" ht="16.5" customHeight="1" x14ac:dyDescent="0.25">
      <c r="A38" s="125" t="s">
        <v>122</v>
      </c>
      <c r="B38" s="125" t="s">
        <v>106</v>
      </c>
      <c r="C38" s="117">
        <v>357</v>
      </c>
      <c r="D38" s="117">
        <v>26145</v>
      </c>
      <c r="E38" s="117">
        <v>442</v>
      </c>
      <c r="F38" s="118">
        <v>546</v>
      </c>
      <c r="G38" s="119">
        <v>40800</v>
      </c>
      <c r="H38" s="119">
        <v>672</v>
      </c>
      <c r="I38" s="120">
        <f t="shared" si="0"/>
        <v>0.52036199095022628</v>
      </c>
    </row>
    <row r="39" spans="1:9" s="41" customFormat="1" ht="16.5" customHeight="1" x14ac:dyDescent="0.25">
      <c r="A39" s="126" t="s">
        <v>138</v>
      </c>
      <c r="B39" s="126" t="s">
        <v>106</v>
      </c>
      <c r="C39" s="104">
        <v>4598</v>
      </c>
      <c r="D39" s="104">
        <v>380043</v>
      </c>
      <c r="E39" s="104">
        <v>5786</v>
      </c>
      <c r="F39" s="105">
        <v>5686</v>
      </c>
      <c r="G39" s="106">
        <v>478046</v>
      </c>
      <c r="H39" s="106">
        <v>7025</v>
      </c>
      <c r="I39" s="124">
        <f t="shared" si="0"/>
        <v>0.21413757345316281</v>
      </c>
    </row>
    <row r="40" spans="1:9" s="41" customFormat="1" ht="16.5" customHeight="1" x14ac:dyDescent="0.25">
      <c r="A40" s="125" t="s">
        <v>138</v>
      </c>
      <c r="B40" s="125" t="s">
        <v>137</v>
      </c>
      <c r="C40" s="117">
        <v>0</v>
      </c>
      <c r="D40" s="117">
        <v>0</v>
      </c>
      <c r="E40" s="117">
        <v>0</v>
      </c>
      <c r="F40" s="118">
        <v>0</v>
      </c>
      <c r="G40" s="119">
        <v>14146</v>
      </c>
      <c r="H40" s="119">
        <v>174</v>
      </c>
      <c r="I40" s="120" t="s">
        <v>109</v>
      </c>
    </row>
    <row r="41" spans="1:9" s="41" customFormat="1" ht="16.5" customHeight="1" x14ac:dyDescent="0.25">
      <c r="A41" s="126" t="s">
        <v>123</v>
      </c>
      <c r="B41" s="126" t="s">
        <v>106</v>
      </c>
      <c r="C41" s="104">
        <v>21</v>
      </c>
      <c r="D41" s="104">
        <v>2205</v>
      </c>
      <c r="E41" s="104">
        <v>22</v>
      </c>
      <c r="F41" s="105">
        <v>0</v>
      </c>
      <c r="G41" s="106">
        <v>0</v>
      </c>
      <c r="H41" s="106">
        <v>0</v>
      </c>
      <c r="I41" s="124">
        <f t="shared" si="0"/>
        <v>-1</v>
      </c>
    </row>
    <row r="42" spans="1:9" s="41" customFormat="1" ht="16.5" customHeight="1" x14ac:dyDescent="0.25">
      <c r="A42" s="125" t="s">
        <v>124</v>
      </c>
      <c r="B42" s="125" t="s">
        <v>106</v>
      </c>
      <c r="C42" s="117">
        <v>40</v>
      </c>
      <c r="D42" s="117">
        <v>3375</v>
      </c>
      <c r="E42" s="117">
        <v>51</v>
      </c>
      <c r="F42" s="118">
        <v>0</v>
      </c>
      <c r="G42" s="119">
        <v>0</v>
      </c>
      <c r="H42" s="119">
        <v>0</v>
      </c>
      <c r="I42" s="120">
        <f t="shared" si="0"/>
        <v>-1</v>
      </c>
    </row>
    <row r="43" spans="1:9" s="41" customFormat="1" ht="16.5" customHeight="1" x14ac:dyDescent="0.25">
      <c r="A43" s="126" t="s">
        <v>125</v>
      </c>
      <c r="B43" s="126" t="s">
        <v>106</v>
      </c>
      <c r="C43" s="104">
        <v>42</v>
      </c>
      <c r="D43" s="104">
        <v>4704</v>
      </c>
      <c r="E43" s="104">
        <v>51</v>
      </c>
      <c r="F43" s="105">
        <v>126</v>
      </c>
      <c r="G43" s="106">
        <v>14112</v>
      </c>
      <c r="H43" s="106">
        <v>156</v>
      </c>
      <c r="I43" s="124">
        <f t="shared" si="0"/>
        <v>2.0588235294117645</v>
      </c>
    </row>
    <row r="44" spans="1:9" s="41" customFormat="1" ht="16.5" customHeight="1" x14ac:dyDescent="0.25">
      <c r="A44" s="125" t="s">
        <v>126</v>
      </c>
      <c r="B44" s="125" t="s">
        <v>102</v>
      </c>
      <c r="C44" s="117">
        <v>441</v>
      </c>
      <c r="D44" s="117">
        <v>24689</v>
      </c>
      <c r="E44" s="117">
        <v>469</v>
      </c>
      <c r="F44" s="118">
        <v>336</v>
      </c>
      <c r="G44" s="119">
        <v>18816</v>
      </c>
      <c r="H44" s="119">
        <v>358</v>
      </c>
      <c r="I44" s="120">
        <f t="shared" si="0"/>
        <v>-0.23667377398720682</v>
      </c>
    </row>
    <row r="45" spans="1:9" s="41" customFormat="1" ht="16.5" customHeight="1" x14ac:dyDescent="0.25">
      <c r="A45" s="126" t="s">
        <v>31</v>
      </c>
      <c r="B45" s="126" t="s">
        <v>29</v>
      </c>
      <c r="C45" s="104">
        <v>459</v>
      </c>
      <c r="D45" s="104">
        <v>27540</v>
      </c>
      <c r="E45" s="104">
        <v>691</v>
      </c>
      <c r="F45" s="105">
        <v>204</v>
      </c>
      <c r="G45" s="106">
        <v>12240</v>
      </c>
      <c r="H45" s="106">
        <v>307</v>
      </c>
      <c r="I45" s="124">
        <f t="shared" si="0"/>
        <v>-0.55571635311143275</v>
      </c>
    </row>
    <row r="46" spans="1:9" s="41" customFormat="1" ht="16.5" customHeight="1" x14ac:dyDescent="0.25">
      <c r="A46" s="125" t="s">
        <v>127</v>
      </c>
      <c r="B46" s="125" t="s">
        <v>106</v>
      </c>
      <c r="C46" s="117">
        <v>0</v>
      </c>
      <c r="D46" s="117">
        <v>0</v>
      </c>
      <c r="E46" s="117">
        <v>0</v>
      </c>
      <c r="F46" s="118">
        <v>40</v>
      </c>
      <c r="G46" s="119">
        <v>4800</v>
      </c>
      <c r="H46" s="119">
        <v>49</v>
      </c>
      <c r="I46" s="120" t="s">
        <v>109</v>
      </c>
    </row>
    <row r="47" spans="1:9" s="41" customFormat="1" ht="16.5" customHeight="1" x14ac:dyDescent="0.25">
      <c r="A47" s="126" t="s">
        <v>128</v>
      </c>
      <c r="B47" s="126" t="s">
        <v>106</v>
      </c>
      <c r="C47" s="104">
        <v>21</v>
      </c>
      <c r="D47" s="104">
        <v>2205</v>
      </c>
      <c r="E47" s="104">
        <v>22</v>
      </c>
      <c r="F47" s="105">
        <v>0</v>
      </c>
      <c r="G47" s="106">
        <v>0</v>
      </c>
      <c r="H47" s="106">
        <v>0</v>
      </c>
      <c r="I47" s="124">
        <f t="shared" si="0"/>
        <v>-1</v>
      </c>
    </row>
    <row r="48" spans="1:9" s="41" customFormat="1" ht="16.5" customHeight="1" x14ac:dyDescent="0.25">
      <c r="A48" s="125" t="s">
        <v>129</v>
      </c>
      <c r="B48" s="125" t="s">
        <v>19</v>
      </c>
      <c r="C48" s="117">
        <v>0</v>
      </c>
      <c r="D48" s="117">
        <v>0</v>
      </c>
      <c r="E48" s="117">
        <v>0</v>
      </c>
      <c r="F48" s="118">
        <v>18</v>
      </c>
      <c r="G48" s="119">
        <v>18</v>
      </c>
      <c r="H48" s="119">
        <v>27</v>
      </c>
      <c r="I48" s="120" t="s">
        <v>109</v>
      </c>
    </row>
    <row r="49" spans="1:9" s="41" customFormat="1" ht="16.5" customHeight="1" x14ac:dyDescent="0.25">
      <c r="A49" s="126" t="s">
        <v>130</v>
      </c>
      <c r="B49" s="126" t="s">
        <v>139</v>
      </c>
      <c r="C49" s="104">
        <v>0</v>
      </c>
      <c r="D49" s="104">
        <v>0</v>
      </c>
      <c r="E49" s="104">
        <v>0</v>
      </c>
      <c r="F49" s="105">
        <v>20</v>
      </c>
      <c r="G49" s="106">
        <v>1420</v>
      </c>
      <c r="H49" s="106">
        <v>22</v>
      </c>
      <c r="I49" s="124" t="s">
        <v>109</v>
      </c>
    </row>
    <row r="50" spans="1:9" s="41" customFormat="1" ht="16.5" customHeight="1" x14ac:dyDescent="0.25">
      <c r="A50" s="125" t="s">
        <v>130</v>
      </c>
      <c r="B50" s="125" t="s">
        <v>99</v>
      </c>
      <c r="C50" s="117">
        <v>20</v>
      </c>
      <c r="D50" s="117">
        <v>2400</v>
      </c>
      <c r="E50" s="117">
        <v>24</v>
      </c>
      <c r="F50" s="118">
        <v>269</v>
      </c>
      <c r="G50" s="119">
        <v>32656</v>
      </c>
      <c r="H50" s="119">
        <v>299</v>
      </c>
      <c r="I50" s="120">
        <f t="shared" si="0"/>
        <v>11.458333333333334</v>
      </c>
    </row>
    <row r="51" spans="1:9" s="41" customFormat="1" ht="16.5" customHeight="1" x14ac:dyDescent="0.25">
      <c r="A51" s="126" t="s">
        <v>130</v>
      </c>
      <c r="B51" s="126" t="s">
        <v>100</v>
      </c>
      <c r="C51" s="104">
        <v>8</v>
      </c>
      <c r="D51" s="104">
        <v>960</v>
      </c>
      <c r="E51" s="104">
        <v>10</v>
      </c>
      <c r="F51" s="105">
        <v>0</v>
      </c>
      <c r="G51" s="106">
        <v>0</v>
      </c>
      <c r="H51" s="106">
        <v>0</v>
      </c>
      <c r="I51" s="124">
        <f t="shared" si="0"/>
        <v>-1</v>
      </c>
    </row>
    <row r="52" spans="1:9" s="41" customFormat="1" ht="16.5" customHeight="1" x14ac:dyDescent="0.25">
      <c r="A52" s="125" t="s">
        <v>130</v>
      </c>
      <c r="B52" s="125" t="s">
        <v>140</v>
      </c>
      <c r="C52" s="117">
        <v>0</v>
      </c>
      <c r="D52" s="117">
        <v>0</v>
      </c>
      <c r="E52" s="117">
        <v>0</v>
      </c>
      <c r="F52" s="118">
        <v>40</v>
      </c>
      <c r="G52" s="119">
        <v>15262</v>
      </c>
      <c r="H52" s="119">
        <v>214</v>
      </c>
      <c r="I52" s="120" t="s">
        <v>109</v>
      </c>
    </row>
    <row r="53" spans="1:9" s="41" customFormat="1" ht="16.5" customHeight="1" x14ac:dyDescent="0.25">
      <c r="A53" s="126" t="s">
        <v>130</v>
      </c>
      <c r="B53" s="126" t="s">
        <v>102</v>
      </c>
      <c r="C53" s="104">
        <v>77</v>
      </c>
      <c r="D53" s="104">
        <v>4193</v>
      </c>
      <c r="E53" s="104">
        <v>80</v>
      </c>
      <c r="F53" s="105">
        <v>42</v>
      </c>
      <c r="G53" s="106">
        <v>2058</v>
      </c>
      <c r="H53" s="106">
        <v>39</v>
      </c>
      <c r="I53" s="124">
        <f t="shared" si="0"/>
        <v>-0.51249999999999996</v>
      </c>
    </row>
    <row r="54" spans="1:9" s="41" customFormat="1" ht="16.5" customHeight="1" x14ac:dyDescent="0.25">
      <c r="A54" s="125" t="s">
        <v>130</v>
      </c>
      <c r="B54" s="125" t="s">
        <v>103</v>
      </c>
      <c r="C54" s="117">
        <v>282</v>
      </c>
      <c r="D54" s="117">
        <v>35960</v>
      </c>
      <c r="E54" s="117">
        <v>333</v>
      </c>
      <c r="F54" s="118">
        <v>172</v>
      </c>
      <c r="G54" s="119">
        <v>20485</v>
      </c>
      <c r="H54" s="119">
        <v>189</v>
      </c>
      <c r="I54" s="120">
        <f t="shared" si="0"/>
        <v>-0.43243243243243246</v>
      </c>
    </row>
    <row r="55" spans="1:9" s="41" customFormat="1" ht="16.5" customHeight="1" x14ac:dyDescent="0.25">
      <c r="A55" s="126" t="s">
        <v>130</v>
      </c>
      <c r="B55" s="126" t="s">
        <v>104</v>
      </c>
      <c r="C55" s="104">
        <v>73</v>
      </c>
      <c r="D55" s="104">
        <v>8760</v>
      </c>
      <c r="E55" s="104">
        <v>88</v>
      </c>
      <c r="F55" s="105">
        <v>0</v>
      </c>
      <c r="G55" s="106">
        <v>0</v>
      </c>
      <c r="H55" s="106">
        <v>0</v>
      </c>
      <c r="I55" s="124">
        <f t="shared" si="0"/>
        <v>-1</v>
      </c>
    </row>
    <row r="56" spans="1:9" s="41" customFormat="1" ht="16.5" customHeight="1" x14ac:dyDescent="0.25">
      <c r="A56" s="125" t="s">
        <v>130</v>
      </c>
      <c r="B56" s="125" t="s">
        <v>105</v>
      </c>
      <c r="C56" s="117">
        <v>20</v>
      </c>
      <c r="D56" s="117">
        <v>2400</v>
      </c>
      <c r="E56" s="117">
        <v>24</v>
      </c>
      <c r="F56" s="118">
        <v>0</v>
      </c>
      <c r="G56" s="119">
        <v>0</v>
      </c>
      <c r="H56" s="119">
        <v>0</v>
      </c>
      <c r="I56" s="120">
        <f t="shared" si="0"/>
        <v>-1</v>
      </c>
    </row>
    <row r="57" spans="1:9" s="41" customFormat="1" ht="16.5" customHeight="1" x14ac:dyDescent="0.25">
      <c r="A57" s="126" t="s">
        <v>130</v>
      </c>
      <c r="B57" s="126" t="s">
        <v>106</v>
      </c>
      <c r="C57" s="104">
        <v>9515</v>
      </c>
      <c r="D57" s="104">
        <v>708356</v>
      </c>
      <c r="E57" s="104">
        <v>10930</v>
      </c>
      <c r="F57" s="105">
        <v>8828</v>
      </c>
      <c r="G57" s="106">
        <v>688946</v>
      </c>
      <c r="H57" s="106">
        <v>9908</v>
      </c>
      <c r="I57" s="124">
        <f t="shared" si="0"/>
        <v>-9.3504117108874657E-2</v>
      </c>
    </row>
    <row r="58" spans="1:9" s="41" customFormat="1" ht="16.5" customHeight="1" x14ac:dyDescent="0.25">
      <c r="A58" s="125" t="s">
        <v>130</v>
      </c>
      <c r="B58" s="125" t="s">
        <v>108</v>
      </c>
      <c r="C58" s="117">
        <v>237</v>
      </c>
      <c r="D58" s="117">
        <v>25302</v>
      </c>
      <c r="E58" s="117">
        <v>228</v>
      </c>
      <c r="F58" s="118">
        <v>320</v>
      </c>
      <c r="G58" s="119">
        <v>36330</v>
      </c>
      <c r="H58" s="119">
        <v>327</v>
      </c>
      <c r="I58" s="120">
        <f t="shared" si="0"/>
        <v>0.43421052631578949</v>
      </c>
    </row>
    <row r="59" spans="1:9" s="41" customFormat="1" ht="16.5" customHeight="1" x14ac:dyDescent="0.25">
      <c r="A59" s="126" t="s">
        <v>131</v>
      </c>
      <c r="B59" s="126" t="s">
        <v>106</v>
      </c>
      <c r="C59" s="104">
        <v>21</v>
      </c>
      <c r="D59" s="104">
        <v>2205</v>
      </c>
      <c r="E59" s="104">
        <v>22</v>
      </c>
      <c r="F59" s="105">
        <v>21</v>
      </c>
      <c r="G59" s="106">
        <v>2205</v>
      </c>
      <c r="H59" s="106">
        <v>22</v>
      </c>
      <c r="I59" s="124">
        <f t="shared" si="0"/>
        <v>0</v>
      </c>
    </row>
    <row r="60" spans="1:9" s="41" customFormat="1" ht="16.5" customHeight="1" x14ac:dyDescent="0.25">
      <c r="A60" s="125" t="s">
        <v>132</v>
      </c>
      <c r="B60" s="125" t="s">
        <v>106</v>
      </c>
      <c r="C60" s="117">
        <v>3656</v>
      </c>
      <c r="D60" s="117">
        <v>248594</v>
      </c>
      <c r="E60" s="117">
        <v>4527</v>
      </c>
      <c r="F60" s="118">
        <v>3837</v>
      </c>
      <c r="G60" s="119">
        <v>265585</v>
      </c>
      <c r="H60" s="119">
        <v>4663</v>
      </c>
      <c r="I60" s="120">
        <f t="shared" si="0"/>
        <v>3.0041970399823283E-2</v>
      </c>
    </row>
    <row r="61" spans="1:9" s="41" customFormat="1" ht="16.5" customHeight="1" x14ac:dyDescent="0.2">
      <c r="A61" s="142"/>
      <c r="B61" s="108" t="s">
        <v>97</v>
      </c>
      <c r="C61" s="108">
        <f>SUM(C16:C60)</f>
        <v>26712</v>
      </c>
      <c r="D61" s="108">
        <f>SUM(D16:D60)</f>
        <v>1948673</v>
      </c>
      <c r="E61" s="110">
        <f>SUM(E16:E60)</f>
        <v>32516</v>
      </c>
      <c r="F61" s="135">
        <f>SUM(F16:F60)</f>
        <v>26882</v>
      </c>
      <c r="G61" s="136">
        <f>SUM(G16:G60)</f>
        <v>2139420</v>
      </c>
      <c r="H61" s="136">
        <f>SUM(H16:H60)</f>
        <v>32426</v>
      </c>
      <c r="I61" s="111">
        <f>(+H61-E61)/E61</f>
        <v>-2.7678681264608194E-3</v>
      </c>
    </row>
    <row r="62" spans="1:9" s="139" customFormat="1" ht="16.5" customHeight="1" x14ac:dyDescent="0.25">
      <c r="A62" s="137"/>
      <c r="B62" s="137"/>
      <c r="C62" s="137"/>
      <c r="D62" s="137"/>
      <c r="E62" s="137"/>
      <c r="F62" s="141"/>
      <c r="G62" s="140" t="s">
        <v>17</v>
      </c>
      <c r="H62" s="140"/>
      <c r="I62" s="138">
        <f>+(F61-C61)/C61</f>
        <v>6.3641808924827792E-3</v>
      </c>
    </row>
    <row r="63" spans="1:9" s="41" customFormat="1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s="41" customFormat="1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s="41" customFormat="1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s="41" customFormat="1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s="41" customFormat="1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s="41" customFormat="1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s="41" customFormat="1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s="41" customFormat="1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s="41" customFormat="1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s="41" customFormat="1" x14ac:dyDescent="0.2">
      <c r="A72" s="9"/>
      <c r="B72" s="9"/>
      <c r="C72" s="9"/>
      <c r="D72" s="9"/>
      <c r="E72" s="9"/>
      <c r="F72" s="9"/>
      <c r="G72" s="9"/>
      <c r="H72" s="9"/>
      <c r="I72" s="9"/>
    </row>
  </sheetData>
  <mergeCells count="2">
    <mergeCell ref="A10:I10"/>
    <mergeCell ref="F11:I11"/>
  </mergeCells>
  <pageMargins left="0.7" right="0.7" top="0.75" bottom="1.02" header="0.3" footer="0.3"/>
  <pageSetup paperSize="9" scale="90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2024-03-02T14:10:43Z</cp:lastPrinted>
  <dcterms:created xsi:type="dcterms:W3CDTF">2015-04-15T02:22:17Z</dcterms:created>
  <dcterms:modified xsi:type="dcterms:W3CDTF">2024-03-02T14:10:51Z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