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131/datos/"/>
    </mc:Choice>
  </mc:AlternateContent>
  <xr:revisionPtr revIDLastSave="4227" documentId="14_{D2070067-4F8D-4110-B6E6-2A153CB906F3}" xr6:coauthVersionLast="47" xr6:coauthVersionMax="47" xr10:uidLastSave="{8A1FB0E6-4998-4EA2-9A45-B96795B60CD6}"/>
  <bookViews>
    <workbookView xWindow="-105" yWindow="0" windowWidth="14610" windowHeight="15585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Buques!$B$1:$H$18</definedName>
    <definedName name="_xlnm.Print_Area" localSheetId="5">'esp x destino'!$B$1:$J$23</definedName>
    <definedName name="_xlnm.Print_Area" localSheetId="4">'especies y destinos'!$B$1:$I$28</definedName>
    <definedName name="_xlnm.Print_Area" localSheetId="0">Principal!$A$1:$G$58</definedName>
    <definedName name="Excel_BuiltIn__FilterDatabase" localSheetId="1">Buques!$B$13:$H$18</definedName>
    <definedName name="Excel_BuiltIn__FilterDatabase" localSheetId="2">exportadores!$B$13:$E$15</definedName>
    <definedName name="Excel_BuiltIn__FilterDatabase" localSheetId="3">'peras &amp; manzanas'!$B$13:$E$14</definedName>
    <definedName name="Excel_BuiltIn__FilterDatabase_2">Buques!$B$13:$H$18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destino'!$B$15:$J$23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destinos'!$20:$21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3" l="1"/>
  <c r="F15" i="3"/>
  <c r="E16" i="3"/>
  <c r="D16" i="3"/>
  <c r="C16" i="3"/>
  <c r="F16" i="3"/>
  <c r="G18" i="2"/>
  <c r="F18" i="2"/>
  <c r="E18" i="2"/>
  <c r="H27" i="5" l="1"/>
  <c r="G27" i="5"/>
  <c r="F27" i="5"/>
  <c r="E27" i="5"/>
  <c r="D27" i="5"/>
  <c r="C27" i="5"/>
  <c r="C15" i="7" l="1"/>
  <c r="E15" i="7"/>
  <c r="H17" i="5" l="1"/>
  <c r="G17" i="5"/>
  <c r="F17" i="5"/>
  <c r="E17" i="5"/>
  <c r="D17" i="5"/>
  <c r="C17" i="5"/>
  <c r="I22" i="6" l="1"/>
  <c r="D11" i="7" l="1"/>
  <c r="D15" i="7" s="1"/>
  <c r="F11" i="2"/>
  <c r="F14" i="7" l="1"/>
  <c r="F15" i="7" l="1"/>
  <c r="H22" i="6" l="1"/>
  <c r="G22" i="6"/>
  <c r="F22" i="6"/>
  <c r="E22" i="6"/>
  <c r="D22" i="6"/>
  <c r="G11" i="6"/>
  <c r="F10" i="5"/>
  <c r="D11" i="3"/>
</calcChain>
</file>

<file path=xl/sharedStrings.xml><?xml version="1.0" encoding="utf-8"?>
<sst xmlns="http://schemas.openxmlformats.org/spreadsheetml/2006/main" count="115" uniqueCount="47">
  <si>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</si>
  <si>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</si>
  <si>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</si>
  <si>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</si>
  <si>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</si>
  <si>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</si>
  <si>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</si>
  <si>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</si>
  <si>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</si>
  <si>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</si>
  <si>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</si>
  <si>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</si>
  <si>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</si>
  <si>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</si>
  <si>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</si>
  <si>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</si>
  <si>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</si>
  <si>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</si>
  <si>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</si>
  <si>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</si>
  <si>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</si>
  <si>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</si>
  <si>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</si>
  <si>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</si>
  <si>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31/01/2025</t>
    </r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</si>
  <si>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</si>
  <si>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</si>
  <si>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</si>
  <si>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</si>
  <si>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</si>
  <si>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</si>
  <si>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</si>
  <si>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</si>
  <si>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</si>
  <si>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</si>
  <si>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</si>
  <si>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</si>
  <si>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</si>
  <si>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 xml:space="preserve">PLIC.DE VIN         </t>
  </si>
  <si>
    <t xml:space="preserve">POLIETILENO         </t>
  </si>
  <si>
    <t xml:space="preserve">SODA CAUST          </t>
  </si>
  <si>
    <t>---%</t>
  </si>
  <si>
    <t xml:space="preserve">BRASIL              </t>
  </si>
  <si>
    <t xml:space="preserve">CHILE               </t>
  </si>
  <si>
    <t xml:space="preserve">COSTA DE MARFIL     </t>
  </si>
  <si>
    <t xml:space="preserve">PERU                </t>
  </si>
  <si>
    <t xml:space="preserve">SENEGAL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</si>
</sst>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b/>
      <sz val="9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4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8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9" fontId="33" fillId="0" borderId="1" xfId="0" applyNumberFormat="1" applyFont="1" applyBorder="1" applyAlignment="1">
      <alignment horizontal="right"/>
    </xf>
    <xf numFmtId="170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3" fontId="25" fillId="0" borderId="0" xfId="0" applyNumberFormat="1" applyFont="1" applyBorder="1" applyAlignment="1">
      <alignment horizontal="right" vertical="center"/>
    </xf>
    <xf numFmtId="3" fontId="25" fillId="0" borderId="0" xfId="0" applyNumberFormat="1" applyFont="1" applyBorder="1" applyAlignment="1">
      <alignment vertical="center"/>
    </xf>
    <xf numFmtId="169" fontId="49" fillId="0" borderId="0" xfId="2" applyNumberFormat="1" applyFont="1" applyBorder="1" applyAlignment="1">
      <alignment vertical="center"/>
    </xf>
    <xf numFmtId="169" fontId="41" fillId="3" borderId="0" xfId="2" applyNumberFormat="1" applyFont="1" applyFill="1" applyBorder="1" applyAlignment="1" applyProtection="1">
      <alignment horizontal="right"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2">
    <dxf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9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18" totalsRowShown="0" headerRowDxfId="21" headerRowBorderDxfId="20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15" totalsRowShown="0" headerRowDxfId="19" headerRowBorderDxfId="18" tableBorderDxfId="17">
  <tableColumns count="5">
    <tableColumn id="1" xr3:uid="{082DB1A4-704C-4876-A37C-6556C444F4A9}" name="EXPORTADOR"/>
    <tableColumn id="2" xr3:uid="{16EA7C7E-EF6F-434B-B25F-C6D21DCABC33}" name="PALLETS" dataDxfId="3"/>
    <tableColumn id="3" xr3:uid="{630943C9-559D-4C97-8E91-980BAB9C73F9}" name="BULTOS" dataDxfId="2"/>
    <tableColumn id="4" xr3:uid="{1379AAF0-909F-48F7-9752-DB3FFF8C3689}" name="TONELADAS" dataDxfId="0"/>
    <tableColumn id="5" xr3:uid="{84BD5338-5D08-4318-AAEE-C4592CA74C42}" name="% DIST" dataDxfId="1" dataCellStyle="Porcentaje">
      <calculatedColumnFormula>+E14/$E$16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14" totalsRowShown="0" headerRowDxfId="16" headerRowBorderDxfId="15" tableBorderDxfId="14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16" totalsRowShown="0" headerRowDxfId="13" headerRowBorderDxfId="12" tableBorderDxfId="11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21:I26" totalsRowShown="0" headerRowDxfId="10" headerRowBorderDxfId="9" tableBorderDxfId="8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(+H22-E22)/E22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21" totalsRowShown="0" headerRowDxfId="7" headerRowBorderDxfId="6" tableBorderDxfId="5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4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79" t="s">
        <v>18</v>
      </c>
      <c r="B11" s="79"/>
      <c r="C11" s="79"/>
      <c r="D11" s="79"/>
      <c r="E11" s="79"/>
      <c r="F11" s="79"/>
      <c r="G11" s="79"/>
      <c r="H11" s="79"/>
    </row>
    <row r="13" spans="1:8" ht="15.75" x14ac:dyDescent="0.25">
      <c r="C13" s="81" t="s">
        <v>24</v>
      </c>
      <c r="D13" s="82"/>
      <c r="E13" s="82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3" t="s">
        <v>25</v>
      </c>
      <c r="B43" s="83"/>
      <c r="C43" s="83"/>
      <c r="D43" s="83"/>
      <c r="E43" s="83"/>
      <c r="F43" s="83"/>
      <c r="G43" s="83"/>
    </row>
    <row r="44" spans="1:10" x14ac:dyDescent="0.2">
      <c r="A44" s="80" t="s">
        <v>1</v>
      </c>
      <c r="B44" s="80"/>
      <c r="C44" s="80"/>
      <c r="D44" s="80"/>
      <c r="E44" s="80"/>
      <c r="F44" s="80"/>
      <c r="G44" s="80"/>
    </row>
    <row r="45" spans="1:10" x14ac:dyDescent="0.2">
      <c r="A45" s="80" t="s">
        <v>2</v>
      </c>
      <c r="B45" s="80"/>
      <c r="C45" s="80"/>
      <c r="D45" s="80"/>
      <c r="E45" s="80"/>
      <c r="F45" s="80"/>
      <c r="G45" s="80"/>
    </row>
    <row r="46" spans="1:10" x14ac:dyDescent="0.2">
      <c r="A46" s="80" t="s">
        <v>3</v>
      </c>
      <c r="B46" s="80"/>
      <c r="C46" s="80"/>
      <c r="D46" s="80"/>
      <c r="E46" s="80"/>
      <c r="F46" s="80"/>
      <c r="G46" s="80"/>
    </row>
    <row r="47" spans="1:10" x14ac:dyDescent="0.2">
      <c r="A47" s="80" t="s">
        <v>4</v>
      </c>
      <c r="B47" s="80"/>
      <c r="C47" s="80"/>
      <c r="D47" s="80"/>
      <c r="E47" s="80"/>
      <c r="F47" s="80"/>
      <c r="G47" s="80"/>
    </row>
    <row r="48" spans="1:10" x14ac:dyDescent="0.2">
      <c r="A48" s="80" t="s">
        <v>5</v>
      </c>
      <c r="B48" s="80"/>
      <c r="C48" s="80"/>
      <c r="D48" s="80"/>
      <c r="E48" s="80"/>
      <c r="F48" s="80"/>
      <c r="G48" s="80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25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4" t="s">
        <v>26</v>
      </c>
      <c r="C10" s="84"/>
      <c r="D10" s="84"/>
      <c r="E10" s="84"/>
      <c r="F10" s="84"/>
      <c r="G10" s="84"/>
      <c r="H10" s="84"/>
    </row>
    <row r="11" spans="2:8" x14ac:dyDescent="0.2">
      <c r="B11" s="25"/>
      <c r="C11" s="26"/>
      <c r="D11" s="26"/>
      <c r="E11" s="26"/>
      <c r="F11" s="85" t="str">
        <f>+Principal!C13</f>
        <v>datos al 31/01/2025</v>
      </c>
      <c r="G11" s="85"/>
      <c r="H11" s="85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16.5" customHeight="1" x14ac:dyDescent="0.2">
      <c r="B14" s="90">
        <v>1</v>
      </c>
      <c r="C14" s="91" t="s">
        <v>31</v>
      </c>
      <c r="D14" s="90">
        <v>45662</v>
      </c>
      <c r="E14" s="90">
        <v>1930</v>
      </c>
      <c r="F14" s="90">
        <v>16798</v>
      </c>
      <c r="G14" s="90">
        <v>2517</v>
      </c>
      <c r="H14" s="90" t="s">
        <v>35</v>
      </c>
    </row>
    <row r="15" spans="2:8" s="30" customFormat="1" ht="16.5" customHeight="1" x14ac:dyDescent="0.2">
      <c r="B15" s="90">
        <v>2</v>
      </c>
      <c r="C15" s="91" t="s">
        <v>32</v>
      </c>
      <c r="D15" s="90">
        <v>45677</v>
      </c>
      <c r="E15" s="90">
        <v>2114</v>
      </c>
      <c r="F15" s="90">
        <v>48770</v>
      </c>
      <c r="G15" s="90">
        <v>2874</v>
      </c>
      <c r="H15" s="90" t="s">
        <v>35</v>
      </c>
    </row>
    <row r="16" spans="2:8" s="30" customFormat="1" ht="16.5" customHeight="1" x14ac:dyDescent="0.2">
      <c r="B16" s="90">
        <v>3</v>
      </c>
      <c r="C16" s="91" t="s">
        <v>33</v>
      </c>
      <c r="D16" s="90">
        <v>45681</v>
      </c>
      <c r="E16" s="90">
        <v>0</v>
      </c>
      <c r="F16" s="90">
        <v>63</v>
      </c>
      <c r="G16" s="90">
        <v>2835</v>
      </c>
      <c r="H16" s="90" t="s">
        <v>35</v>
      </c>
    </row>
    <row r="17" spans="2:9" s="30" customFormat="1" ht="16.5" customHeight="1" x14ac:dyDescent="0.2">
      <c r="B17" s="90">
        <v>4</v>
      </c>
      <c r="C17" s="91" t="s">
        <v>34</v>
      </c>
      <c r="D17" s="90">
        <v>45686</v>
      </c>
      <c r="E17" s="90">
        <v>0</v>
      </c>
      <c r="F17" s="90">
        <v>5334</v>
      </c>
      <c r="G17" s="90">
        <v>7999</v>
      </c>
      <c r="H17" s="90" t="s">
        <v>35</v>
      </c>
    </row>
    <row r="18" spans="2:9" ht="20.100000000000001" customHeight="1" x14ac:dyDescent="0.2">
      <c r="B18" s="23"/>
      <c r="C18" s="23"/>
      <c r="D18" s="37" t="s">
        <v>19</v>
      </c>
      <c r="E18" s="36">
        <f>SUBTOTAL(109,E14:E17)</f>
        <v>4044</v>
      </c>
      <c r="F18" s="36">
        <f>SUBTOTAL(109,F14:F17)</f>
        <v>70965</v>
      </c>
      <c r="G18" s="36">
        <f>SUBTOTAL(109,G14:G17)</f>
        <v>16225</v>
      </c>
      <c r="H18" s="37"/>
    </row>
    <row r="20" spans="2:9" x14ac:dyDescent="0.2">
      <c r="E20" s="5"/>
      <c r="F20" s="5"/>
      <c r="G20" s="5"/>
    </row>
    <row r="21" spans="2:9" x14ac:dyDescent="0.2">
      <c r="E21" s="5"/>
      <c r="F21" s="5"/>
      <c r="G21" s="5"/>
    </row>
    <row r="22" spans="2:9" x14ac:dyDescent="0.2">
      <c r="F22" s="5"/>
    </row>
    <row r="23" spans="2:9" x14ac:dyDescent="0.2">
      <c r="I23" s="6"/>
    </row>
    <row r="25" spans="2:9" x14ac:dyDescent="0.2">
      <c r="G25" s="6"/>
      <c r="H25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16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4" t="s">
        <v>27</v>
      </c>
      <c r="C10" s="84"/>
      <c r="D10" s="84"/>
      <c r="E10" s="84"/>
      <c r="F10" s="84"/>
      <c r="G10" s="32"/>
      <c r="H10" s="32"/>
    </row>
    <row r="11" spans="2:17" x14ac:dyDescent="0.2">
      <c r="B11" s="2"/>
      <c r="C11" s="2"/>
      <c r="D11" s="86" t="str">
        <f>Principal!C13</f>
        <v>datos al 31/01/2025</v>
      </c>
      <c r="E11" s="86"/>
      <c r="F11" s="86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91" t="s">
        <v>36</v>
      </c>
      <c r="C14" s="90">
        <v>3036</v>
      </c>
      <c r="D14" s="90">
        <v>5088</v>
      </c>
      <c r="E14" s="90">
        <v>3873</v>
      </c>
      <c r="F14" s="92">
        <f t="shared" ref="F14:F15" si="0">+E14/$E$16</f>
        <v>0.7184195882025598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91" t="s">
        <v>37</v>
      </c>
      <c r="C15" s="90">
        <v>1008</v>
      </c>
      <c r="D15" s="90">
        <v>60480</v>
      </c>
      <c r="E15" s="90">
        <v>1518</v>
      </c>
      <c r="F15" s="92">
        <f t="shared" si="0"/>
        <v>0.2815804117974402</v>
      </c>
      <c r="I15" s="33"/>
      <c r="J15" s="34"/>
      <c r="K15" s="34"/>
      <c r="L15" s="34"/>
      <c r="N15" s="33"/>
      <c r="O15" s="34"/>
      <c r="P15" s="34"/>
      <c r="Q15" s="34"/>
    </row>
    <row r="16" spans="2:17" ht="20.100000000000001" customHeight="1" x14ac:dyDescent="0.2">
      <c r="B16" s="75" t="s">
        <v>19</v>
      </c>
      <c r="C16" s="76">
        <f>SUM(C14:C15)</f>
        <v>4044</v>
      </c>
      <c r="D16" s="76">
        <f>SUM(D14:D15)</f>
        <v>65568</v>
      </c>
      <c r="E16" s="76">
        <f>SUM(E14:E15)</f>
        <v>5391</v>
      </c>
      <c r="F16" s="77">
        <f>SUBTOTAL(109,F14:F15)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15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4" t="s">
        <v>28</v>
      </c>
      <c r="C10" s="84"/>
      <c r="D10" s="84"/>
      <c r="E10" s="84"/>
      <c r="F10" s="84"/>
      <c r="G10" s="32"/>
      <c r="H10" s="32"/>
    </row>
    <row r="11" spans="2:17" x14ac:dyDescent="0.2">
      <c r="B11" s="2"/>
      <c r="C11" s="2"/>
      <c r="D11" s="86" t="str">
        <f>Principal!C13</f>
        <v>datos al 31/01/2025</v>
      </c>
      <c r="E11" s="86"/>
      <c r="F11" s="86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/>
      <c r="C14" s="60"/>
      <c r="D14" s="60"/>
      <c r="E14" s="60"/>
      <c r="F14" s="61" t="e">
        <f>+E14/$E$15</f>
        <v>#DIV/0!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75" t="s">
        <v>19</v>
      </c>
      <c r="C15" s="76">
        <f>SUM(C14:C14)</f>
        <v>0</v>
      </c>
      <c r="D15" s="76">
        <f>SUM(D14:D14)</f>
        <v>0</v>
      </c>
      <c r="E15" s="76">
        <f>SUM(E14:E14)</f>
        <v>0</v>
      </c>
      <c r="F15" s="77" t="e">
        <f>SUM(F14:F14)</f>
        <v>#DIV/0!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28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88" t="s">
        <v>29</v>
      </c>
      <c r="C9" s="88"/>
      <c r="D9" s="88"/>
      <c r="E9" s="88"/>
      <c r="F9" s="88"/>
      <c r="G9" s="88"/>
      <c r="H9" s="88"/>
      <c r="I9" s="88"/>
      <c r="J9" s="11"/>
    </row>
    <row r="10" spans="2:19" x14ac:dyDescent="0.2">
      <c r="B10" s="9"/>
      <c r="C10" s="9"/>
      <c r="D10" s="9"/>
      <c r="E10" s="9"/>
      <c r="F10" s="89" t="str">
        <f>+CONCATENATE(MID(Principal!C13,1,14)," de ambas temporadas")</f>
        <v>datos al 31/01 de ambas temporadas</v>
      </c>
      <c r="G10" s="89"/>
      <c r="H10" s="89"/>
      <c r="I10" s="89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38</v>
      </c>
      <c r="C14" s="67">
        <v>0</v>
      </c>
      <c r="D14" s="67">
        <v>0</v>
      </c>
      <c r="E14" s="67">
        <v>0</v>
      </c>
      <c r="F14" s="68">
        <v>2838</v>
      </c>
      <c r="G14" s="69">
        <v>4890</v>
      </c>
      <c r="H14" s="69">
        <v>3621</v>
      </c>
      <c r="I14" s="70" t="s">
        <v>41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39</v>
      </c>
      <c r="C15" s="67">
        <v>0</v>
      </c>
      <c r="D15" s="67">
        <v>0</v>
      </c>
      <c r="E15" s="67">
        <v>0</v>
      </c>
      <c r="F15" s="68">
        <v>1008</v>
      </c>
      <c r="G15" s="69">
        <v>60480</v>
      </c>
      <c r="H15" s="69">
        <v>1518</v>
      </c>
      <c r="I15" s="70" t="s">
        <v>41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40</v>
      </c>
      <c r="C16" s="67">
        <v>0</v>
      </c>
      <c r="D16" s="67">
        <v>0</v>
      </c>
      <c r="E16" s="67">
        <v>0</v>
      </c>
      <c r="F16" s="68">
        <v>198</v>
      </c>
      <c r="G16" s="69">
        <v>198</v>
      </c>
      <c r="H16" s="69">
        <v>252</v>
      </c>
      <c r="I16" s="70" t="s">
        <v>41</v>
      </c>
      <c r="J16" s="15"/>
      <c r="L16" s="16"/>
      <c r="M16" s="17"/>
      <c r="N16" s="17"/>
      <c r="O16" s="4"/>
      <c r="P16" s="4"/>
      <c r="Q16" s="4"/>
      <c r="R16" s="4"/>
      <c r="S16" s="4"/>
    </row>
    <row r="17" spans="2:19" ht="20.100000000000001" customHeight="1" x14ac:dyDescent="0.2">
      <c r="B17" s="44" t="s">
        <v>19</v>
      </c>
      <c r="C17" s="45">
        <f>SUM(C14:C16)</f>
        <v>0</v>
      </c>
      <c r="D17" s="45">
        <f>SUM(D14:D16)</f>
        <v>0</v>
      </c>
      <c r="E17" s="45">
        <f>SUM(E14:E16)</f>
        <v>0</v>
      </c>
      <c r="F17" s="46">
        <f>SUM(F14:F16)</f>
        <v>4044</v>
      </c>
      <c r="G17" s="47">
        <f>SUM(G14:G16)</f>
        <v>65568</v>
      </c>
      <c r="H17" s="47">
        <f>SUM(H14:H16)</f>
        <v>5391</v>
      </c>
      <c r="I17" s="93" t="s">
        <v>41</v>
      </c>
      <c r="J17" s="19"/>
      <c r="L17" s="13"/>
      <c r="M17" s="20"/>
      <c r="N17" s="20"/>
      <c r="O17" s="20"/>
      <c r="P17" s="3"/>
      <c r="Q17" s="3"/>
      <c r="R17" s="3"/>
      <c r="S17" s="3"/>
    </row>
    <row r="18" spans="2:19" ht="16.5" customHeight="1" x14ac:dyDescent="0.2">
      <c r="B18" s="48"/>
      <c r="C18" s="49"/>
      <c r="D18" s="49"/>
      <c r="E18" s="49"/>
      <c r="F18" s="50"/>
      <c r="G18" s="87" t="s">
        <v>16</v>
      </c>
      <c r="H18" s="87"/>
      <c r="I18" s="51" t="s">
        <v>41</v>
      </c>
      <c r="J18" s="19"/>
      <c r="L18" s="13"/>
      <c r="M18" s="20"/>
      <c r="N18" s="20"/>
      <c r="O18" s="20"/>
      <c r="P18" s="3"/>
      <c r="S18" s="18"/>
    </row>
    <row r="19" spans="2:19" ht="16.5" customHeight="1" x14ac:dyDescent="0.2">
      <c r="B19" s="48"/>
      <c r="C19" s="49"/>
      <c r="D19" s="49"/>
      <c r="E19" s="49"/>
      <c r="F19" s="50"/>
      <c r="G19" s="74"/>
      <c r="H19" s="74"/>
      <c r="I19" s="78"/>
      <c r="J19" s="19"/>
      <c r="L19" s="13"/>
      <c r="M19" s="20"/>
      <c r="N19" s="20"/>
      <c r="O19" s="20"/>
      <c r="P19" s="3"/>
      <c r="S19" s="18"/>
    </row>
    <row r="20" spans="2:19" ht="16.5" customHeight="1" x14ac:dyDescent="0.2">
      <c r="B20" s="38"/>
      <c r="C20" s="39"/>
      <c r="D20" s="39"/>
      <c r="E20" s="40">
        <v>2024</v>
      </c>
      <c r="F20" s="38"/>
      <c r="G20" s="41"/>
      <c r="H20" s="41"/>
      <c r="I20" s="62">
        <v>2025</v>
      </c>
      <c r="J20" s="11"/>
      <c r="L20" s="13"/>
      <c r="M20" s="13"/>
      <c r="N20" s="13"/>
      <c r="O20" s="13"/>
      <c r="P20" s="13"/>
      <c r="Q20" s="13"/>
      <c r="R20" s="13"/>
      <c r="S20" s="14"/>
    </row>
    <row r="21" spans="2:19" ht="16.5" customHeight="1" x14ac:dyDescent="0.2">
      <c r="B21" s="42" t="s">
        <v>17</v>
      </c>
      <c r="C21" s="63" t="s">
        <v>20</v>
      </c>
      <c r="D21" s="63" t="s">
        <v>21</v>
      </c>
      <c r="E21" s="64" t="s">
        <v>22</v>
      </c>
      <c r="F21" s="65" t="s">
        <v>9</v>
      </c>
      <c r="G21" s="64" t="s">
        <v>10</v>
      </c>
      <c r="H21" s="64" t="s">
        <v>11</v>
      </c>
      <c r="I21" s="64" t="s">
        <v>23</v>
      </c>
      <c r="J21" s="12"/>
      <c r="L21" s="13"/>
      <c r="M21" s="4"/>
      <c r="N21" s="4"/>
      <c r="O21" s="4"/>
      <c r="P21" s="4"/>
      <c r="Q21" s="4"/>
      <c r="R21" s="4"/>
      <c r="S21" s="4"/>
    </row>
    <row r="22" spans="2:19" ht="20.100000000000001" customHeight="1" x14ac:dyDescent="0.2">
      <c r="B22" s="66" t="s">
        <v>42</v>
      </c>
      <c r="C22" s="67">
        <v>0</v>
      </c>
      <c r="D22" s="67">
        <v>0</v>
      </c>
      <c r="E22" s="67">
        <v>0</v>
      </c>
      <c r="F22" s="68">
        <v>3630</v>
      </c>
      <c r="G22" s="69">
        <v>52410</v>
      </c>
      <c r="H22" s="69">
        <v>4813</v>
      </c>
      <c r="I22" s="70" t="s">
        <v>41</v>
      </c>
      <c r="J22" s="12"/>
      <c r="L22" s="13"/>
      <c r="M22" s="4"/>
      <c r="N22" s="4"/>
      <c r="O22" s="4"/>
      <c r="P22" s="4"/>
      <c r="Q22" s="4"/>
      <c r="R22" s="4"/>
      <c r="S22" s="4"/>
    </row>
    <row r="23" spans="2:19" ht="20.100000000000001" customHeight="1" x14ac:dyDescent="0.2">
      <c r="B23" s="66" t="s">
        <v>43</v>
      </c>
      <c r="C23" s="67">
        <v>0</v>
      </c>
      <c r="D23" s="67">
        <v>0</v>
      </c>
      <c r="E23" s="67">
        <v>0</v>
      </c>
      <c r="F23" s="68">
        <v>72</v>
      </c>
      <c r="G23" s="69">
        <v>4320</v>
      </c>
      <c r="H23" s="69">
        <v>108</v>
      </c>
      <c r="I23" s="70" t="s">
        <v>41</v>
      </c>
      <c r="J23" s="12"/>
      <c r="L23" s="13"/>
      <c r="M23" s="4"/>
      <c r="N23" s="4"/>
      <c r="O23" s="4"/>
      <c r="P23" s="4"/>
      <c r="Q23" s="4"/>
      <c r="R23" s="4"/>
      <c r="S23" s="4"/>
    </row>
    <row r="24" spans="2:19" ht="20.100000000000001" customHeight="1" x14ac:dyDescent="0.2">
      <c r="B24" s="66" t="s">
        <v>44</v>
      </c>
      <c r="C24" s="67">
        <v>0</v>
      </c>
      <c r="D24" s="67">
        <v>0</v>
      </c>
      <c r="E24" s="67">
        <v>0</v>
      </c>
      <c r="F24" s="68">
        <v>132</v>
      </c>
      <c r="G24" s="69">
        <v>132</v>
      </c>
      <c r="H24" s="69">
        <v>168</v>
      </c>
      <c r="I24" s="70" t="s">
        <v>41</v>
      </c>
      <c r="J24" s="12"/>
      <c r="L24" s="13"/>
      <c r="M24" s="4"/>
      <c r="N24" s="4"/>
      <c r="O24" s="4"/>
      <c r="P24" s="4"/>
      <c r="Q24" s="4"/>
      <c r="R24" s="4"/>
      <c r="S24" s="4"/>
    </row>
    <row r="25" spans="2:19" ht="20.100000000000001" customHeight="1" x14ac:dyDescent="0.2">
      <c r="B25" s="66" t="s">
        <v>45</v>
      </c>
      <c r="C25" s="67">
        <v>0</v>
      </c>
      <c r="D25" s="67">
        <v>0</v>
      </c>
      <c r="E25" s="67">
        <v>0</v>
      </c>
      <c r="F25" s="68">
        <v>144</v>
      </c>
      <c r="G25" s="69">
        <v>8640</v>
      </c>
      <c r="H25" s="69">
        <v>217</v>
      </c>
      <c r="I25" s="70" t="s">
        <v>41</v>
      </c>
      <c r="J25" s="12"/>
      <c r="L25" s="13"/>
      <c r="M25" s="4"/>
      <c r="N25" s="4"/>
      <c r="O25" s="4"/>
      <c r="P25" s="4"/>
      <c r="Q25" s="4"/>
      <c r="R25" s="4"/>
      <c r="S25" s="4"/>
    </row>
    <row r="26" spans="2:19" ht="20.100000000000001" customHeight="1" x14ac:dyDescent="0.2">
      <c r="B26" s="66" t="s">
        <v>46</v>
      </c>
      <c r="C26" s="67">
        <v>0</v>
      </c>
      <c r="D26" s="67">
        <v>0</v>
      </c>
      <c r="E26" s="67">
        <v>0</v>
      </c>
      <c r="F26" s="68">
        <v>66</v>
      </c>
      <c r="G26" s="69">
        <v>66</v>
      </c>
      <c r="H26" s="69">
        <v>84</v>
      </c>
      <c r="I26" s="70" t="s">
        <v>41</v>
      </c>
      <c r="J26" s="12"/>
      <c r="L26" s="13"/>
      <c r="M26" s="4"/>
      <c r="N26" s="4"/>
      <c r="O26" s="4"/>
      <c r="P26" s="4"/>
      <c r="Q26" s="4"/>
      <c r="R26" s="4"/>
      <c r="S26" s="4"/>
    </row>
    <row r="27" spans="2:19" ht="20.100000000000001" customHeight="1" x14ac:dyDescent="0.2">
      <c r="B27" s="44" t="s">
        <v>19</v>
      </c>
      <c r="C27" s="45">
        <f>SUM(C22:C26)</f>
        <v>0</v>
      </c>
      <c r="D27" s="45">
        <f>SUM(D22:D26)</f>
        <v>0</v>
      </c>
      <c r="E27" s="45">
        <f>SUM(E22:E26)</f>
        <v>0</v>
      </c>
      <c r="F27" s="46">
        <f>SUM(F22:F26)</f>
        <v>4044</v>
      </c>
      <c r="G27" s="47">
        <f>SUM(G22:G26)</f>
        <v>65568</v>
      </c>
      <c r="H27" s="47">
        <f>SUM(H22:H26)</f>
        <v>5390</v>
      </c>
      <c r="I27" s="93" t="s">
        <v>41</v>
      </c>
    </row>
    <row r="28" spans="2:19" ht="16.5" customHeight="1" x14ac:dyDescent="0.2">
      <c r="B28" s="48"/>
      <c r="C28" s="49"/>
      <c r="D28" s="49"/>
      <c r="E28" s="49"/>
      <c r="F28" s="50"/>
      <c r="G28" s="87" t="s">
        <v>16</v>
      </c>
      <c r="H28" s="87"/>
      <c r="I28" s="51" t="s">
        <v>41</v>
      </c>
    </row>
  </sheetData>
  <mergeCells count="4">
    <mergeCell ref="G18:H18"/>
    <mergeCell ref="G28:H28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16 I22:I26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23"/>
  <sheetViews>
    <sheetView showGridLines="0" zoomScaleNormal="100" zoomScalePageLayoutView="110" workbookViewId="0">
      <selection activeCell="J5" sqref="J5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1.7109375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88" t="s">
        <v>30</v>
      </c>
      <c r="C10" s="88"/>
      <c r="D10" s="88"/>
      <c r="E10" s="88"/>
      <c r="F10" s="88"/>
      <c r="G10" s="88"/>
      <c r="H10" s="88"/>
      <c r="I10" s="88"/>
      <c r="J10" s="88"/>
    </row>
    <row r="11" spans="2:10" s="1" customFormat="1" ht="12.75" x14ac:dyDescent="0.2">
      <c r="B11" s="9"/>
      <c r="C11" s="9"/>
      <c r="D11" s="9"/>
      <c r="E11" s="9"/>
      <c r="G11" s="89" t="str">
        <f>+CONCATENATE(MID(Principal!C13,1,14)," de ambas temporadas")</f>
        <v>datos al 31/01 de ambas temporadas</v>
      </c>
      <c r="H11" s="89"/>
      <c r="I11" s="89"/>
      <c r="J11" s="89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42</v>
      </c>
      <c r="C16" s="66" t="s">
        <v>38</v>
      </c>
      <c r="D16" s="67">
        <v>0</v>
      </c>
      <c r="E16" s="67">
        <v>0</v>
      </c>
      <c r="F16" s="67">
        <v>0</v>
      </c>
      <c r="G16" s="72">
        <v>2838</v>
      </c>
      <c r="H16" s="73">
        <v>4890</v>
      </c>
      <c r="I16" s="73">
        <v>3621</v>
      </c>
      <c r="J16" s="71" t="s">
        <v>41</v>
      </c>
    </row>
    <row r="17" spans="2:10" s="22" customFormat="1" ht="20.100000000000001" customHeight="1" x14ac:dyDescent="0.2">
      <c r="B17" s="66" t="s">
        <v>42</v>
      </c>
      <c r="C17" s="66" t="s">
        <v>39</v>
      </c>
      <c r="D17" s="67">
        <v>0</v>
      </c>
      <c r="E17" s="67">
        <v>0</v>
      </c>
      <c r="F17" s="67">
        <v>0</v>
      </c>
      <c r="G17" s="68">
        <v>792</v>
      </c>
      <c r="H17" s="69">
        <v>47520</v>
      </c>
      <c r="I17" s="69">
        <v>1193</v>
      </c>
      <c r="J17" s="71" t="s">
        <v>41</v>
      </c>
    </row>
    <row r="18" spans="2:10" s="22" customFormat="1" ht="20.100000000000001" customHeight="1" x14ac:dyDescent="0.2">
      <c r="B18" s="66" t="s">
        <v>43</v>
      </c>
      <c r="C18" s="66" t="s">
        <v>39</v>
      </c>
      <c r="D18" s="67">
        <v>0</v>
      </c>
      <c r="E18" s="67">
        <v>0</v>
      </c>
      <c r="F18" s="67">
        <v>0</v>
      </c>
      <c r="G18" s="68">
        <v>72</v>
      </c>
      <c r="H18" s="69">
        <v>4320</v>
      </c>
      <c r="I18" s="69">
        <v>108</v>
      </c>
      <c r="J18" s="71" t="s">
        <v>41</v>
      </c>
    </row>
    <row r="19" spans="2:10" s="22" customFormat="1" ht="20.100000000000001" customHeight="1" x14ac:dyDescent="0.2">
      <c r="B19" s="66" t="s">
        <v>44</v>
      </c>
      <c r="C19" s="66" t="s">
        <v>40</v>
      </c>
      <c r="D19" s="67">
        <v>0</v>
      </c>
      <c r="E19" s="67">
        <v>0</v>
      </c>
      <c r="F19" s="67">
        <v>0</v>
      </c>
      <c r="G19" s="68">
        <v>132</v>
      </c>
      <c r="H19" s="69">
        <v>132</v>
      </c>
      <c r="I19" s="69">
        <v>168</v>
      </c>
      <c r="J19" s="71" t="s">
        <v>41</v>
      </c>
    </row>
    <row r="20" spans="2:10" s="22" customFormat="1" ht="20.100000000000001" customHeight="1" x14ac:dyDescent="0.2">
      <c r="B20" s="66" t="s">
        <v>45</v>
      </c>
      <c r="C20" s="66" t="s">
        <v>39</v>
      </c>
      <c r="D20" s="67">
        <v>0</v>
      </c>
      <c r="E20" s="67">
        <v>0</v>
      </c>
      <c r="F20" s="67">
        <v>0</v>
      </c>
      <c r="G20" s="68">
        <v>144</v>
      </c>
      <c r="H20" s="69">
        <v>8640</v>
      </c>
      <c r="I20" s="69">
        <v>217</v>
      </c>
      <c r="J20" s="71" t="s">
        <v>41</v>
      </c>
    </row>
    <row r="21" spans="2:10" s="22" customFormat="1" ht="20.100000000000001" customHeight="1" x14ac:dyDescent="0.2">
      <c r="B21" s="66" t="s">
        <v>46</v>
      </c>
      <c r="C21" s="66" t="s">
        <v>40</v>
      </c>
      <c r="D21" s="67">
        <v>0</v>
      </c>
      <c r="E21" s="67">
        <v>0</v>
      </c>
      <c r="F21" s="67">
        <v>0</v>
      </c>
      <c r="G21" s="68">
        <v>66</v>
      </c>
      <c r="H21" s="69">
        <v>66</v>
      </c>
      <c r="I21" s="69">
        <v>84</v>
      </c>
      <c r="J21" s="71" t="s">
        <v>41</v>
      </c>
    </row>
    <row r="22" spans="2:10" s="22" customFormat="1" ht="20.100000000000001" customHeight="1" x14ac:dyDescent="0.2">
      <c r="B22" s="58"/>
      <c r="C22" s="45" t="s">
        <v>19</v>
      </c>
      <c r="D22" s="45">
        <f>SUM(D16:D21)</f>
        <v>0</v>
      </c>
      <c r="E22" s="45">
        <f>SUM(E16:E21)</f>
        <v>0</v>
      </c>
      <c r="F22" s="47">
        <f>SUM(F16:F21)</f>
        <v>0</v>
      </c>
      <c r="G22" s="53">
        <f>SUM(G16:G21)</f>
        <v>4044</v>
      </c>
      <c r="H22" s="54">
        <f>SUM(H16:H21)</f>
        <v>65568</v>
      </c>
      <c r="I22" s="54">
        <f>SUM(I16:I21)</f>
        <v>5391</v>
      </c>
      <c r="J22" s="93" t="s">
        <v>41</v>
      </c>
    </row>
    <row r="23" spans="2:10" s="22" customFormat="1" ht="16.5" customHeight="1" x14ac:dyDescent="0.2">
      <c r="B23" s="55"/>
      <c r="C23" s="55"/>
      <c r="D23" s="55"/>
      <c r="E23" s="55"/>
      <c r="F23" s="55"/>
      <c r="G23" s="55"/>
      <c r="H23" s="57" t="s">
        <v>16</v>
      </c>
      <c r="I23" s="57"/>
      <c r="J23" s="56" t="s">
        <v>41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2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2025-02-01T11:36:58Z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