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6/datos/"/>
    </mc:Choice>
  </mc:AlternateContent>
  <xr:revisionPtr revIDLastSave="7731" documentId="14_{D2070067-4F8D-4110-B6E6-2A153CB906F3}" xr6:coauthVersionLast="47" xr6:coauthVersionMax="47" xr10:uidLastSave="{2750E7AA-42AF-4636-84DA-1DAD188A55EE}"/>
  <bookViews>
    <workbookView xWindow="-120" yWindow="-163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Buques!$B$1:$H$19</definedName>
    <definedName name="_xlnm.Print_Area" localSheetId="5">'esp x destino'!$B$1:$J$39</definedName>
    <definedName name="_xlnm.Print_Area" localSheetId="4">'especies y destinos'!$B$1:$I$45</definedName>
    <definedName name="_xlnm.Print_Area" localSheetId="0">Principal!$A$1:$G$58</definedName>
    <definedName name="Excel_BuiltIn__FilterDatabase" localSheetId="1">Buques!$B$13:$H$19</definedName>
    <definedName name="Excel_BuiltIn__FilterDatabase" localSheetId="2">exportadores!$B$13:$E$30</definedName>
    <definedName name="Excel_BuiltIn__FilterDatabase" localSheetId="3">'peras &amp; manzanas'!$B$13:$E$27</definedName>
    <definedName name="Excel_BuiltIn__FilterDatabase_2">Buques!$B$13:$H$19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destino'!$B$15:$J$39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destinos'!$46:$47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5" i="6" l="1"/>
  <c r="J34" i="6"/>
  <c r="J21" i="6"/>
  <c r="J20" i="6"/>
  <c r="J18" i="6"/>
  <c r="I41" i="5"/>
  <c r="I40" i="5"/>
  <c r="I29" i="5"/>
  <c r="I28" i="5"/>
  <c r="I19" i="5"/>
  <c r="I18" i="5" l="1"/>
  <c r="I17" i="5"/>
  <c r="G19" i="2" l="1"/>
  <c r="F19" i="2"/>
  <c r="E19" i="2"/>
  <c r="E31" i="3" l="1"/>
  <c r="D31" i="3"/>
  <c r="F23" i="3" l="1"/>
  <c r="F28" i="3"/>
  <c r="F29" i="3"/>
  <c r="F22" i="3"/>
  <c r="F21" i="3"/>
  <c r="F20" i="3"/>
  <c r="F26" i="3"/>
  <c r="F19" i="3"/>
  <c r="F25" i="3"/>
  <c r="F27" i="3"/>
  <c r="F24" i="3"/>
  <c r="F17" i="3"/>
  <c r="F16" i="3"/>
  <c r="F14" i="3"/>
  <c r="F18" i="3"/>
  <c r="F30" i="3"/>
  <c r="I26" i="5"/>
  <c r="J17" i="6"/>
  <c r="C20" i="5"/>
  <c r="C31" i="3" l="1"/>
  <c r="H20" i="5" l="1"/>
  <c r="G20" i="5"/>
  <c r="F20" i="5"/>
  <c r="E20" i="5"/>
  <c r="D20" i="5"/>
  <c r="C28" i="7"/>
  <c r="E28" i="7"/>
  <c r="D28" i="7"/>
  <c r="F14" i="7" l="1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I20" i="5"/>
  <c r="I21" i="5"/>
  <c r="F15" i="3"/>
  <c r="F31" i="3" l="1"/>
  <c r="H44" i="5"/>
  <c r="G44" i="5"/>
  <c r="F44" i="5"/>
  <c r="E44" i="5"/>
  <c r="D44" i="5"/>
  <c r="C44" i="5"/>
  <c r="I45" i="5" l="1"/>
  <c r="I44" i="5"/>
  <c r="I38" i="6"/>
  <c r="D11" i="7" l="1"/>
  <c r="F11" i="2"/>
  <c r="F28" i="7" l="1"/>
  <c r="H38" i="6" l="1"/>
  <c r="G38" i="6"/>
  <c r="F38" i="6"/>
  <c r="J38" i="6" s="1"/>
  <c r="E38" i="6"/>
  <c r="D38" i="6"/>
  <c r="G11" i="6"/>
  <c r="F10" i="5"/>
  <c r="D11" i="3"/>
  <c r="J39" i="6" l="1"/>
</calcChain>
</file>

<file path=xl/sharedStrings.xml><?xml version="1.0" encoding="utf-8"?>
<sst xmlns="http://schemas.openxmlformats.org/spreadsheetml/2006/main" count="209" uniqueCount="82">
  <si>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</si>
  <si>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</si>
  <si>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</si>
  <si>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</si>
  <si>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</si>
  <si>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</si>
  <si>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</si>
  <si>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</si>
  <si>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</si>
  <si>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</si>
  <si>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</si>
  <si>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</si>
  <si>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</si>
  <si>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</si>
  <si>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</si>
  <si>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</si>
  <si>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</si>
  <si>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</si>
  <si>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</si>
  <si>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</si>
  <si>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</si>
  <si>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</si>
  <si>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</si>
  <si>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</si>
  <si>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BHI</t>
  </si>
  <si>
    <t xml:space="preserve">UNIPAR INDUPA SAIC  </t>
  </si>
  <si>
    <t xml:space="preserve">DOW ARGENTINA       </t>
  </si>
  <si>
    <t>---%</t>
  </si>
  <si>
    <t>SAE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</si>
  <si>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</si>
  <si>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</si>
  <si>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</si>
  <si>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</si>
  <si>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</si>
  <si>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</si>
  <si>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</si>
  <si>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</si>
  <si>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</si>
  <si>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</si>
  <si>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CLASICA S.R.L.      </t>
  </si>
  <si>
    <t xml:space="preserve">BATTAGLIO ARG. SA   </t>
  </si>
  <si>
    <t xml:space="preserve">LA CONQUISTA SRL    </t>
  </si>
  <si>
    <t xml:space="preserve">MY FAMILY S.A.S.    </t>
  </si>
  <si>
    <t xml:space="preserve">PERA                </t>
  </si>
  <si>
    <t xml:space="preserve">POLIETILENO         </t>
  </si>
  <si>
    <t xml:space="preserve">SODA CAUST          </t>
  </si>
  <si>
    <t xml:space="preserve">CALA CONG.          </t>
  </si>
  <si>
    <t xml:space="preserve">PESCADO             </t>
  </si>
  <si>
    <t xml:space="preserve">PLIC.DE VIN         </t>
  </si>
  <si>
    <t xml:space="preserve">IBERCONSA SA        </t>
  </si>
  <si>
    <t xml:space="preserve">ESTONIA             </t>
  </si>
  <si>
    <t xml:space="preserve">TAIWAN    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</si>
  <si>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31/01/2026</t>
    </r>
  </si>
  <si>
    <t>TAIGA DESGAGNES</t>
  </si>
  <si>
    <t>BBC MACAU</t>
  </si>
  <si>
    <t>VARAMO V604</t>
  </si>
  <si>
    <t>AS SILJE V603</t>
  </si>
  <si>
    <t>º</t>
  </si>
  <si>
    <t xml:space="preserve">AS SABINE V605      </t>
  </si>
  <si>
    <t>BUQUES | 2026</t>
  </si>
  <si>
    <t>TEMPORADA 2026</t>
  </si>
  <si>
    <t>EXPORTADORES | 2026</t>
  </si>
  <si>
    <t>EXPORTADORES - PERAS Y MANZANAS | 2026</t>
  </si>
  <si>
    <t xml:space="preserve">ALEMANIA            </t>
  </si>
  <si>
    <t xml:space="preserve">BRASIL              </t>
  </si>
  <si>
    <t xml:space="preserve">CANADA              </t>
  </si>
  <si>
    <t xml:space="preserve">CHILE               </t>
  </si>
  <si>
    <t xml:space="preserve">COSTA DE MARFIL     </t>
  </si>
  <si>
    <t xml:space="preserve">ESPAÑA              </t>
  </si>
  <si>
    <t xml:space="preserve">FRANCIA             </t>
  </si>
  <si>
    <t xml:space="preserve">GHANA               </t>
  </si>
  <si>
    <t xml:space="preserve">GRECIA              </t>
  </si>
  <si>
    <t xml:space="preserve">HOLANDA             </t>
  </si>
  <si>
    <t xml:space="preserve">INGLATERRA          </t>
  </si>
  <si>
    <t xml:space="preserve">ITALIA              </t>
  </si>
  <si>
    <t xml:space="preserve">MALTA               </t>
  </si>
  <si>
    <t xml:space="preserve">MARRUECOS           </t>
  </si>
  <si>
    <t xml:space="preserve">PERU                </t>
  </si>
  <si>
    <t xml:space="preserve">SENEGAL             </t>
  </si>
  <si>
    <t xml:space="preserve">U.S.A.              </t>
  </si>
  <si>
    <r>
      <t xml:space="preserve">COMPARATIVOS - ESPECIES &amp; DESTINOS | 2025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2026 </t>
    </r>
  </si>
  <si>
    <r>
      <t xml:space="preserve">COMPARATIVO - ESPECIES POR DESTINOS | 2025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</si>
</sst>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6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7" fontId="49" fillId="2" borderId="2" xfId="1" applyNumberFormat="1" applyFont="1" applyFill="1" applyBorder="1" applyAlignment="1">
      <alignment vertical="center"/>
    </xf>
    <xf numFmtId="169" fontId="26" fillId="0" borderId="0" xfId="8" applyNumberFormat="1" applyFont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19" totalsRowShown="0" headerRowDxfId="23" headerRowBorderDxfId="22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30" totalsRowShown="0" headerRowDxfId="21" headerRowBorderDxfId="20" tableBorderDxfId="19">
  <sortState xmlns:xlrd2="http://schemas.microsoft.com/office/spreadsheetml/2017/richdata2" ref="B14:F30">
    <sortCondition descending="1" ref="E14:E30"/>
  </sortState>
  <tableColumns count="5">
    <tableColumn id="1" xr3:uid="{082DB1A4-704C-4876-A37C-6556C444F4A9}" name="EXPORTADOR"/>
    <tableColumn id="2" xr3:uid="{16EA7C7E-EF6F-434B-B25F-C6D21DCABC33}" name="PALLETS" dataDxfId="18"/>
    <tableColumn id="3" xr3:uid="{630943C9-559D-4C97-8E91-980BAB9C73F9}" name="BULTOS" dataDxfId="17"/>
    <tableColumn id="4" xr3:uid="{1379AAF0-909F-48F7-9752-DB3FFF8C3689}" name="TONELADAS" dataDxfId="16"/>
    <tableColumn id="5" xr3:uid="{84BD5338-5D08-4318-AAEE-C4592CA74C42}" name="% DIST" dataDxfId="15" dataCellStyle="Porcentaje">
      <calculatedColumnFormula>+E14/$E$31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27" totalsRowShown="0" headerRowDxfId="14" headerRowBorderDxfId="13" tableBorderDxfId="12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19" totalsRowShown="0" headerRowDxfId="11" headerRowBorderDxfId="10" tableBorderDxfId="9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 dataDxfId="8" dataCellStyle="Porcentual_bb-150609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24:I43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37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C13" sqref="C13:E13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5" t="s">
        <v>18</v>
      </c>
      <c r="B11" s="85"/>
      <c r="C11" s="85"/>
      <c r="D11" s="85"/>
      <c r="E11" s="85"/>
      <c r="F11" s="85"/>
      <c r="G11" s="85"/>
      <c r="H11" s="85"/>
    </row>
    <row r="13" spans="1:8" ht="15.75" x14ac:dyDescent="0.25">
      <c r="C13" s="87" t="s">
        <v>52</v>
      </c>
      <c r="D13" s="88"/>
      <c r="E13" s="88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9" t="s">
        <v>60</v>
      </c>
      <c r="B43" s="89"/>
      <c r="C43" s="89"/>
      <c r="D43" s="89"/>
      <c r="E43" s="89"/>
      <c r="F43" s="89"/>
      <c r="G43" s="89"/>
    </row>
    <row r="44" spans="1:10" x14ac:dyDescent="0.2">
      <c r="A44" s="86" t="s">
        <v>1</v>
      </c>
      <c r="B44" s="86"/>
      <c r="C44" s="86"/>
      <c r="D44" s="86"/>
      <c r="E44" s="86"/>
      <c r="F44" s="86"/>
      <c r="G44" s="86"/>
    </row>
    <row r="45" spans="1:10" x14ac:dyDescent="0.2">
      <c r="A45" s="86" t="s">
        <v>2</v>
      </c>
      <c r="B45" s="86"/>
      <c r="C45" s="86"/>
      <c r="D45" s="86"/>
      <c r="E45" s="86"/>
      <c r="F45" s="86"/>
      <c r="G45" s="86"/>
    </row>
    <row r="46" spans="1:10" x14ac:dyDescent="0.2">
      <c r="A46" s="86" t="s">
        <v>3</v>
      </c>
      <c r="B46" s="86"/>
      <c r="C46" s="86"/>
      <c r="D46" s="86"/>
      <c r="E46" s="86"/>
      <c r="F46" s="86"/>
      <c r="G46" s="86"/>
    </row>
    <row r="47" spans="1:10" x14ac:dyDescent="0.2">
      <c r="A47" s="86" t="s">
        <v>4</v>
      </c>
      <c r="B47" s="86"/>
      <c r="C47" s="86"/>
      <c r="D47" s="86"/>
      <c r="E47" s="86"/>
      <c r="F47" s="86"/>
      <c r="G47" s="86"/>
    </row>
    <row r="48" spans="1:10" x14ac:dyDescent="0.2">
      <c r="A48" s="86" t="s">
        <v>5</v>
      </c>
      <c r="B48" s="86"/>
      <c r="C48" s="86"/>
      <c r="D48" s="86"/>
      <c r="E48" s="86"/>
      <c r="F48" s="86"/>
      <c r="G48" s="86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81"/>
  <sheetViews>
    <sheetView showGridLines="0" zoomScaleNormal="100" zoomScalePageLayoutView="110" workbookViewId="0">
      <selection activeCell="F11" sqref="F11:H1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90" t="s">
        <v>59</v>
      </c>
      <c r="C10" s="90"/>
      <c r="D10" s="90"/>
      <c r="E10" s="90"/>
      <c r="F10" s="90"/>
      <c r="G10" s="90"/>
      <c r="H10" s="90"/>
    </row>
    <row r="11" spans="2:8" x14ac:dyDescent="0.2">
      <c r="B11" s="25"/>
      <c r="C11" s="26"/>
      <c r="D11" s="26"/>
      <c r="E11" s="26"/>
      <c r="F11" s="91" t="str">
        <f>+Principal!C13</f>
        <v>datos al 31/01/2026</v>
      </c>
      <c r="G11" s="91"/>
      <c r="H11" s="91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53</v>
      </c>
      <c r="D14" s="81">
        <v>46031</v>
      </c>
      <c r="E14" s="78">
        <v>0</v>
      </c>
      <c r="F14" s="78">
        <v>177</v>
      </c>
      <c r="G14" s="78">
        <v>1807</v>
      </c>
      <c r="H14" s="78" t="s">
        <v>24</v>
      </c>
    </row>
    <row r="15" spans="2:8" s="30" customFormat="1" ht="20.100000000000001" customHeight="1" x14ac:dyDescent="0.2">
      <c r="B15" s="78">
        <v>2</v>
      </c>
      <c r="C15" s="79" t="s">
        <v>54</v>
      </c>
      <c r="D15" s="81">
        <v>46034</v>
      </c>
      <c r="E15" s="78">
        <v>0</v>
      </c>
      <c r="F15" s="78">
        <v>12</v>
      </c>
      <c r="G15" s="78">
        <v>371</v>
      </c>
      <c r="H15" s="78" t="s">
        <v>24</v>
      </c>
    </row>
    <row r="16" spans="2:8" s="30" customFormat="1" ht="20.100000000000001" customHeight="1" x14ac:dyDescent="0.2">
      <c r="B16" s="78">
        <v>3</v>
      </c>
      <c r="C16" s="79" t="s">
        <v>55</v>
      </c>
      <c r="D16" s="81">
        <v>46037</v>
      </c>
      <c r="E16" s="78">
        <v>2913</v>
      </c>
      <c r="F16" s="78">
        <v>130511</v>
      </c>
      <c r="G16" s="78">
        <v>4523</v>
      </c>
      <c r="H16" s="78" t="s">
        <v>24</v>
      </c>
    </row>
    <row r="17" spans="2:8" s="30" customFormat="1" ht="20.100000000000001" customHeight="1" x14ac:dyDescent="0.2">
      <c r="B17" s="78">
        <v>4</v>
      </c>
      <c r="C17" s="79" t="s">
        <v>58</v>
      </c>
      <c r="D17" s="81">
        <v>46050</v>
      </c>
      <c r="E17" s="78">
        <v>2109</v>
      </c>
      <c r="F17" s="78">
        <v>176877</v>
      </c>
      <c r="G17" s="78">
        <v>2603</v>
      </c>
      <c r="H17" s="78" t="s">
        <v>28</v>
      </c>
    </row>
    <row r="18" spans="2:8" s="30" customFormat="1" ht="20.100000000000001" customHeight="1" x14ac:dyDescent="0.2">
      <c r="B18" s="78" t="s">
        <v>57</v>
      </c>
      <c r="C18" s="79" t="s">
        <v>56</v>
      </c>
      <c r="D18" s="81">
        <v>46053</v>
      </c>
      <c r="E18" s="78">
        <v>1734</v>
      </c>
      <c r="F18" s="78">
        <v>35836</v>
      </c>
      <c r="G18" s="78">
        <v>2339</v>
      </c>
      <c r="H18" s="78" t="s">
        <v>24</v>
      </c>
    </row>
    <row r="19" spans="2:8" s="30" customFormat="1" ht="20.100000000000001" customHeight="1" x14ac:dyDescent="0.2">
      <c r="B19" s="23"/>
      <c r="C19" s="23"/>
      <c r="D19" s="37" t="s">
        <v>19</v>
      </c>
      <c r="E19" s="36">
        <f>SUBTOTAL(109,E14:E18)</f>
        <v>6756</v>
      </c>
      <c r="F19" s="36">
        <f>SUBTOTAL(109,F14:F18)</f>
        <v>343413</v>
      </c>
      <c r="G19" s="36">
        <f>SUBTOTAL(109,G14:G18)</f>
        <v>11643</v>
      </c>
      <c r="H19" s="37"/>
    </row>
    <row r="20" spans="2:8" s="30" customFormat="1" ht="20.100000000000001" customHeight="1" x14ac:dyDescent="0.2">
      <c r="B20" s="1"/>
      <c r="C20" s="1"/>
      <c r="D20" s="1"/>
      <c r="E20" s="1"/>
      <c r="F20" s="1"/>
      <c r="G20" s="1"/>
      <c r="H20" s="1"/>
    </row>
    <row r="21" spans="2:8" s="30" customFormat="1" ht="20.100000000000001" customHeight="1" x14ac:dyDescent="0.2">
      <c r="B21" s="1"/>
      <c r="C21" s="1"/>
      <c r="D21" s="1"/>
      <c r="E21" s="5"/>
      <c r="F21" s="5"/>
      <c r="G21" s="5"/>
      <c r="H21" s="1"/>
    </row>
    <row r="22" spans="2:8" s="30" customFormat="1" ht="20.100000000000001" customHeight="1" x14ac:dyDescent="0.2">
      <c r="B22" s="1"/>
      <c r="C22" s="1"/>
      <c r="D22" s="1"/>
      <c r="E22" s="5"/>
      <c r="F22" s="5"/>
      <c r="G22" s="5"/>
      <c r="H22" s="1"/>
    </row>
    <row r="23" spans="2:8" s="30" customFormat="1" ht="20.100000000000001" customHeight="1" x14ac:dyDescent="0.2">
      <c r="B23" s="1"/>
      <c r="C23" s="1"/>
      <c r="D23" s="1"/>
      <c r="E23" s="1"/>
      <c r="F23" s="5"/>
      <c r="G23" s="1"/>
      <c r="H23" s="1"/>
    </row>
    <row r="24" spans="2:8" s="30" customFormat="1" ht="20.100000000000001" customHeight="1" x14ac:dyDescent="0.2">
      <c r="B24" s="1"/>
      <c r="C24" s="1"/>
      <c r="D24" s="1"/>
      <c r="E24" s="1"/>
      <c r="F24" s="1"/>
      <c r="G24" s="1"/>
      <c r="H24" s="1"/>
    </row>
    <row r="25" spans="2:8" s="30" customFormat="1" ht="20.100000000000001" customHeight="1" x14ac:dyDescent="0.2">
      <c r="B25" s="1"/>
      <c r="C25" s="1"/>
      <c r="D25" s="1"/>
      <c r="E25" s="1"/>
      <c r="F25" s="1"/>
      <c r="G25" s="1"/>
      <c r="H25" s="1"/>
    </row>
    <row r="26" spans="2:8" s="30" customFormat="1" ht="20.100000000000001" customHeight="1" x14ac:dyDescent="0.2">
      <c r="B26" s="1"/>
      <c r="C26" s="1"/>
      <c r="D26" s="1"/>
      <c r="E26" s="1"/>
      <c r="F26" s="1"/>
      <c r="G26" s="6"/>
      <c r="H26" s="6"/>
    </row>
    <row r="27" spans="2:8" s="30" customFormat="1" ht="20.100000000000001" customHeight="1" x14ac:dyDescent="0.2">
      <c r="B27" s="1"/>
      <c r="C27" s="1"/>
      <c r="D27" s="1"/>
      <c r="E27" s="1"/>
      <c r="F27" s="1"/>
      <c r="G27" s="1"/>
      <c r="H27" s="1"/>
    </row>
    <row r="28" spans="2:8" s="30" customFormat="1" ht="20.100000000000001" customHeight="1" x14ac:dyDescent="0.2">
      <c r="B28" s="1"/>
      <c r="C28" s="1"/>
      <c r="D28" s="1"/>
      <c r="E28" s="1"/>
      <c r="F28" s="1"/>
      <c r="G28" s="1"/>
      <c r="H28" s="1"/>
    </row>
    <row r="29" spans="2:8" s="30" customFormat="1" ht="20.100000000000001" customHeight="1" x14ac:dyDescent="0.2">
      <c r="B29" s="1"/>
      <c r="C29" s="1"/>
      <c r="D29" s="1"/>
      <c r="E29" s="1"/>
      <c r="F29" s="1"/>
      <c r="G29" s="1"/>
      <c r="H29" s="1"/>
    </row>
    <row r="30" spans="2:8" s="30" customFormat="1" ht="20.100000000000001" customHeight="1" x14ac:dyDescent="0.2">
      <c r="B30" s="1"/>
      <c r="C30" s="1"/>
      <c r="D30" s="1"/>
      <c r="E30" s="1"/>
      <c r="F30" s="1"/>
      <c r="G30" s="1"/>
      <c r="H30" s="1"/>
    </row>
    <row r="31" spans="2:8" s="30" customFormat="1" ht="20.100000000000001" customHeight="1" x14ac:dyDescent="0.2">
      <c r="B31" s="1"/>
      <c r="C31" s="1"/>
      <c r="D31" s="1"/>
      <c r="E31" s="1"/>
      <c r="F31" s="1"/>
      <c r="G31" s="1"/>
      <c r="H31" s="1"/>
    </row>
    <row r="32" spans="2:8" s="30" customFormat="1" ht="20.100000000000001" customHeight="1" x14ac:dyDescent="0.2">
      <c r="B32" s="1"/>
      <c r="C32" s="1"/>
      <c r="D32" s="1"/>
      <c r="E32" s="1"/>
      <c r="F32" s="1"/>
      <c r="G32" s="1"/>
      <c r="H32" s="1"/>
    </row>
    <row r="33" spans="2:8" s="30" customFormat="1" ht="20.100000000000001" customHeight="1" x14ac:dyDescent="0.2">
      <c r="B33" s="1"/>
      <c r="C33" s="1"/>
      <c r="D33" s="1"/>
      <c r="E33" s="1"/>
      <c r="F33" s="1"/>
      <c r="G33" s="1"/>
      <c r="H33" s="1"/>
    </row>
    <row r="34" spans="2:8" s="30" customFormat="1" ht="20.100000000000001" customHeight="1" x14ac:dyDescent="0.2">
      <c r="B34" s="1"/>
      <c r="C34" s="1"/>
      <c r="D34" s="1"/>
      <c r="E34" s="1"/>
      <c r="F34" s="1"/>
      <c r="G34" s="1"/>
      <c r="H34" s="1"/>
    </row>
    <row r="35" spans="2:8" s="30" customFormat="1" ht="20.100000000000001" customHeight="1" x14ac:dyDescent="0.2">
      <c r="B35" s="1"/>
      <c r="C35" s="1"/>
      <c r="D35" s="1"/>
      <c r="E35" s="1"/>
      <c r="F35" s="1"/>
      <c r="G35" s="1"/>
      <c r="H35" s="1"/>
    </row>
    <row r="36" spans="2:8" s="30" customFormat="1" ht="20.100000000000001" customHeight="1" x14ac:dyDescent="0.2">
      <c r="B36" s="1"/>
      <c r="C36" s="1"/>
      <c r="D36" s="1"/>
      <c r="E36" s="1"/>
      <c r="F36" s="1"/>
      <c r="G36" s="1"/>
      <c r="H36" s="1"/>
    </row>
    <row r="37" spans="2:8" s="30" customFormat="1" ht="20.100000000000001" customHeight="1" x14ac:dyDescent="0.2">
      <c r="B37" s="1"/>
      <c r="C37" s="1"/>
      <c r="D37" s="1"/>
      <c r="E37" s="1"/>
      <c r="F37" s="1"/>
      <c r="G37" s="1"/>
      <c r="H37" s="1"/>
    </row>
    <row r="38" spans="2:8" s="30" customFormat="1" ht="20.100000000000001" customHeight="1" x14ac:dyDescent="0.2">
      <c r="B38" s="1"/>
      <c r="C38" s="1"/>
      <c r="D38" s="1"/>
      <c r="E38" s="1"/>
      <c r="F38" s="1"/>
      <c r="G38" s="1"/>
      <c r="H38" s="1"/>
    </row>
    <row r="39" spans="2:8" s="30" customFormat="1" ht="20.100000000000001" customHeight="1" x14ac:dyDescent="0.2">
      <c r="B39" s="1"/>
      <c r="C39" s="1"/>
      <c r="D39" s="1"/>
      <c r="E39" s="1"/>
      <c r="F39" s="1"/>
      <c r="G39" s="1"/>
      <c r="H39" s="1"/>
    </row>
    <row r="40" spans="2:8" s="30" customFormat="1" ht="20.100000000000001" customHeight="1" x14ac:dyDescent="0.2">
      <c r="B40" s="1"/>
      <c r="C40" s="1"/>
      <c r="D40" s="1"/>
      <c r="E40" s="1"/>
      <c r="F40" s="1"/>
      <c r="G40" s="1"/>
      <c r="H40" s="1"/>
    </row>
    <row r="41" spans="2:8" s="30" customFormat="1" ht="20.100000000000001" customHeight="1" x14ac:dyDescent="0.2">
      <c r="B41" s="1"/>
      <c r="C41" s="1"/>
      <c r="D41" s="1"/>
      <c r="E41" s="1"/>
      <c r="F41" s="1"/>
      <c r="G41" s="1"/>
      <c r="H41" s="1"/>
    </row>
    <row r="42" spans="2:8" s="30" customFormat="1" ht="20.100000000000001" customHeight="1" x14ac:dyDescent="0.2">
      <c r="B42" s="1"/>
      <c r="C42" s="1"/>
      <c r="D42" s="1"/>
      <c r="E42" s="1"/>
      <c r="F42" s="1"/>
      <c r="G42" s="1"/>
      <c r="H42" s="1"/>
    </row>
    <row r="43" spans="2:8" s="30" customFormat="1" ht="20.100000000000001" customHeight="1" x14ac:dyDescent="0.2">
      <c r="B43" s="1"/>
      <c r="C43" s="1"/>
      <c r="D43" s="1"/>
      <c r="E43" s="1"/>
      <c r="F43" s="1"/>
      <c r="G43" s="1"/>
      <c r="H43" s="1"/>
    </row>
    <row r="44" spans="2:8" s="30" customFormat="1" ht="20.100000000000001" customHeight="1" x14ac:dyDescent="0.2">
      <c r="B44" s="1"/>
      <c r="C44" s="1"/>
      <c r="D44" s="1"/>
      <c r="E44" s="1"/>
      <c r="F44" s="1"/>
      <c r="G44" s="1"/>
      <c r="H44" s="1"/>
    </row>
    <row r="45" spans="2:8" s="30" customFormat="1" ht="20.100000000000001" customHeight="1" x14ac:dyDescent="0.2">
      <c r="B45" s="1"/>
      <c r="C45" s="1"/>
      <c r="D45" s="1"/>
      <c r="E45" s="1"/>
      <c r="F45" s="1"/>
      <c r="G45" s="1"/>
      <c r="H45" s="1"/>
    </row>
    <row r="46" spans="2:8" s="30" customFormat="1" ht="20.100000000000001" customHeight="1" x14ac:dyDescent="0.2">
      <c r="B46" s="1"/>
      <c r="C46" s="1"/>
      <c r="D46" s="1"/>
      <c r="E46" s="1"/>
      <c r="F46" s="1"/>
      <c r="G46" s="1"/>
      <c r="H46" s="1"/>
    </row>
    <row r="47" spans="2:8" s="30" customFormat="1" ht="20.100000000000001" customHeight="1" x14ac:dyDescent="0.2">
      <c r="B47" s="1"/>
      <c r="C47" s="1"/>
      <c r="D47" s="1"/>
      <c r="E47" s="1"/>
      <c r="F47" s="1"/>
      <c r="G47" s="1"/>
      <c r="H47" s="1"/>
    </row>
    <row r="48" spans="2:8" s="30" customFormat="1" ht="20.100000000000001" customHeight="1" x14ac:dyDescent="0.2">
      <c r="B48" s="1"/>
      <c r="C48" s="1"/>
      <c r="D48" s="1"/>
      <c r="E48" s="1"/>
      <c r="F48" s="1"/>
      <c r="G48" s="1"/>
      <c r="H48" s="1"/>
    </row>
    <row r="49" spans="2:8" s="30" customFormat="1" ht="20.100000000000001" customHeight="1" x14ac:dyDescent="0.2">
      <c r="B49" s="1"/>
      <c r="C49" s="1"/>
      <c r="D49" s="1"/>
      <c r="E49" s="1"/>
      <c r="F49" s="1"/>
      <c r="G49" s="1"/>
      <c r="H49" s="1"/>
    </row>
    <row r="50" spans="2:8" s="30" customFormat="1" ht="20.100000000000001" customHeight="1" x14ac:dyDescent="0.2">
      <c r="B50" s="1"/>
      <c r="C50" s="1"/>
      <c r="D50" s="1"/>
      <c r="E50" s="1"/>
      <c r="F50" s="1"/>
      <c r="G50" s="1"/>
      <c r="H50" s="1"/>
    </row>
    <row r="51" spans="2:8" s="30" customFormat="1" ht="20.100000000000001" customHeight="1" x14ac:dyDescent="0.2">
      <c r="B51" s="1"/>
      <c r="C51" s="1"/>
      <c r="D51" s="1"/>
      <c r="E51" s="1"/>
      <c r="F51" s="1"/>
      <c r="G51" s="1"/>
      <c r="H51" s="1"/>
    </row>
    <row r="52" spans="2:8" s="30" customFormat="1" ht="20.100000000000001" customHeight="1" x14ac:dyDescent="0.2">
      <c r="B52" s="1"/>
      <c r="C52" s="1"/>
      <c r="D52" s="1"/>
      <c r="E52" s="1"/>
      <c r="F52" s="1"/>
      <c r="G52" s="1"/>
      <c r="H52" s="1"/>
    </row>
    <row r="53" spans="2:8" s="30" customFormat="1" ht="20.100000000000001" customHeight="1" x14ac:dyDescent="0.2">
      <c r="B53" s="1"/>
      <c r="C53" s="1"/>
      <c r="D53" s="1"/>
      <c r="E53" s="1"/>
      <c r="F53" s="1"/>
      <c r="G53" s="1"/>
      <c r="H53" s="1"/>
    </row>
    <row r="54" spans="2:8" s="30" customFormat="1" ht="20.100000000000001" customHeight="1" x14ac:dyDescent="0.2">
      <c r="B54" s="1"/>
      <c r="C54" s="1"/>
      <c r="D54" s="1"/>
      <c r="E54" s="1"/>
      <c r="F54" s="1"/>
      <c r="G54" s="1"/>
      <c r="H54" s="1"/>
    </row>
    <row r="55" spans="2:8" s="30" customFormat="1" ht="20.100000000000001" customHeight="1" x14ac:dyDescent="0.2">
      <c r="B55" s="1"/>
      <c r="C55" s="1"/>
      <c r="D55" s="1"/>
      <c r="E55" s="1"/>
      <c r="F55" s="1"/>
      <c r="G55" s="1"/>
      <c r="H55" s="1"/>
    </row>
    <row r="56" spans="2:8" s="30" customFormat="1" ht="20.100000000000001" customHeight="1" x14ac:dyDescent="0.2">
      <c r="B56" s="1"/>
      <c r="C56" s="1"/>
      <c r="D56" s="1"/>
      <c r="E56" s="1"/>
      <c r="F56" s="1"/>
      <c r="G56" s="1"/>
      <c r="H56" s="1"/>
    </row>
    <row r="57" spans="2:8" s="30" customFormat="1" ht="20.100000000000001" customHeight="1" x14ac:dyDescent="0.2">
      <c r="B57" s="1"/>
      <c r="C57" s="1"/>
      <c r="D57" s="1"/>
      <c r="E57" s="1"/>
      <c r="F57" s="1"/>
      <c r="G57" s="1"/>
      <c r="H57" s="1"/>
    </row>
    <row r="58" spans="2:8" s="30" customFormat="1" ht="20.100000000000001" customHeight="1" x14ac:dyDescent="0.2">
      <c r="B58" s="1"/>
      <c r="C58" s="1"/>
      <c r="D58" s="1"/>
      <c r="E58" s="1"/>
      <c r="F58" s="1"/>
      <c r="G58" s="1"/>
      <c r="H58" s="1"/>
    </row>
    <row r="59" spans="2:8" s="30" customFormat="1" ht="20.100000000000001" customHeight="1" x14ac:dyDescent="0.2">
      <c r="B59" s="1"/>
      <c r="C59" s="1"/>
      <c r="D59" s="1"/>
      <c r="E59" s="1"/>
      <c r="F59" s="1"/>
      <c r="G59" s="1"/>
      <c r="H59" s="1"/>
    </row>
    <row r="60" spans="2:8" s="30" customFormat="1" ht="20.100000000000001" customHeight="1" x14ac:dyDescent="0.2">
      <c r="B60" s="1"/>
      <c r="C60" s="1"/>
      <c r="D60" s="1"/>
      <c r="E60" s="1"/>
      <c r="F60" s="1"/>
      <c r="G60" s="1"/>
      <c r="H60" s="1"/>
    </row>
    <row r="61" spans="2:8" s="30" customFormat="1" ht="20.100000000000001" customHeight="1" x14ac:dyDescent="0.2">
      <c r="B61" s="1"/>
      <c r="C61" s="1"/>
      <c r="D61" s="1"/>
      <c r="E61" s="1"/>
      <c r="F61" s="1"/>
      <c r="G61" s="1"/>
      <c r="H61" s="1"/>
    </row>
    <row r="62" spans="2:8" s="30" customFormat="1" ht="20.100000000000001" customHeight="1" x14ac:dyDescent="0.2">
      <c r="B62" s="1"/>
      <c r="C62" s="1"/>
      <c r="D62" s="1"/>
      <c r="E62" s="1"/>
      <c r="F62" s="1"/>
      <c r="G62" s="1"/>
      <c r="H62" s="1"/>
    </row>
    <row r="63" spans="2:8" s="30" customFormat="1" ht="20.100000000000001" customHeight="1" x14ac:dyDescent="0.2">
      <c r="B63" s="1"/>
      <c r="C63" s="1"/>
      <c r="D63" s="1"/>
      <c r="E63" s="1"/>
      <c r="F63" s="1"/>
      <c r="G63" s="1"/>
      <c r="H63" s="1"/>
    </row>
    <row r="64" spans="2:8" s="30" customFormat="1" ht="20.100000000000001" customHeight="1" x14ac:dyDescent="0.2">
      <c r="B64" s="1"/>
      <c r="C64" s="1"/>
      <c r="D64" s="1"/>
      <c r="E64" s="1"/>
      <c r="F64" s="1"/>
      <c r="G64" s="1"/>
      <c r="H64" s="1"/>
    </row>
    <row r="65" spans="2:8" s="30" customFormat="1" ht="20.100000000000001" customHeight="1" x14ac:dyDescent="0.2">
      <c r="B65" s="1"/>
      <c r="C65" s="1"/>
      <c r="D65" s="1"/>
      <c r="E65" s="1"/>
      <c r="F65" s="1"/>
      <c r="G65" s="1"/>
      <c r="H65" s="1"/>
    </row>
    <row r="66" spans="2:8" s="30" customFormat="1" ht="20.100000000000001" customHeight="1" x14ac:dyDescent="0.2">
      <c r="B66" s="1"/>
      <c r="C66" s="1"/>
      <c r="D66" s="1"/>
      <c r="E66" s="1"/>
      <c r="F66" s="1"/>
      <c r="G66" s="1"/>
      <c r="H66" s="1"/>
    </row>
    <row r="67" spans="2:8" s="30" customFormat="1" ht="20.100000000000001" customHeight="1" x14ac:dyDescent="0.2">
      <c r="B67" s="1"/>
      <c r="C67" s="1"/>
      <c r="D67" s="1"/>
      <c r="E67" s="1"/>
      <c r="F67" s="1"/>
      <c r="G67" s="1"/>
      <c r="H67" s="1"/>
    </row>
    <row r="68" spans="2:8" s="30" customFormat="1" ht="20.100000000000001" customHeight="1" x14ac:dyDescent="0.2">
      <c r="B68" s="1"/>
      <c r="C68" s="1"/>
      <c r="D68" s="1"/>
      <c r="E68" s="1"/>
      <c r="F68" s="1"/>
      <c r="G68" s="1"/>
      <c r="H68" s="1"/>
    </row>
    <row r="69" spans="2:8" s="30" customFormat="1" ht="20.100000000000001" customHeight="1" x14ac:dyDescent="0.2">
      <c r="B69" s="1"/>
      <c r="C69" s="1"/>
      <c r="D69" s="1"/>
      <c r="E69" s="1"/>
      <c r="F69" s="1"/>
      <c r="G69" s="1"/>
      <c r="H69" s="1"/>
    </row>
    <row r="70" spans="2:8" s="30" customFormat="1" ht="20.100000000000001" customHeight="1" x14ac:dyDescent="0.2">
      <c r="B70" s="1"/>
      <c r="C70" s="1"/>
      <c r="D70" s="1"/>
      <c r="E70" s="1"/>
      <c r="F70" s="1"/>
      <c r="G70" s="1"/>
      <c r="H70" s="1"/>
    </row>
    <row r="71" spans="2:8" s="30" customFormat="1" ht="20.100000000000001" customHeight="1" x14ac:dyDescent="0.2">
      <c r="B71" s="1"/>
      <c r="C71" s="1"/>
      <c r="D71" s="1"/>
      <c r="E71" s="1"/>
      <c r="F71" s="1"/>
      <c r="G71" s="1"/>
      <c r="H71" s="1"/>
    </row>
    <row r="72" spans="2:8" ht="20.100000000000001" customHeight="1" x14ac:dyDescent="0.2"/>
    <row r="73" spans="2:8" ht="20.100000000000001" customHeight="1" x14ac:dyDescent="0.2"/>
    <row r="74" spans="2:8" ht="20.100000000000001" customHeight="1" x14ac:dyDescent="0.2"/>
    <row r="75" spans="2:8" ht="20.100000000000001" customHeight="1" x14ac:dyDescent="0.2"/>
    <row r="76" spans="2:8" ht="20.100000000000001" customHeight="1" x14ac:dyDescent="0.2"/>
    <row r="77" spans="2:8" ht="20.100000000000001" customHeight="1" x14ac:dyDescent="0.2"/>
    <row r="78" spans="2:8" ht="20.100000000000001" customHeight="1" x14ac:dyDescent="0.2"/>
    <row r="81" spans="9:9" x14ac:dyDescent="0.2">
      <c r="I81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2"/>
  <sheetViews>
    <sheetView showGridLines="0" zoomScaleNormal="100" zoomScalePageLayoutView="110" workbookViewId="0">
      <selection activeCell="D11" sqref="D11:F1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0" t="s">
        <v>61</v>
      </c>
      <c r="C10" s="90"/>
      <c r="D10" s="90"/>
      <c r="E10" s="90"/>
      <c r="F10" s="90"/>
      <c r="G10" s="32"/>
      <c r="H10" s="32"/>
    </row>
    <row r="11" spans="2:17" x14ac:dyDescent="0.2">
      <c r="B11" s="2"/>
      <c r="C11" s="2"/>
      <c r="D11" s="92" t="str">
        <f>Principal!C13</f>
        <v>datos al 31/01/2026</v>
      </c>
      <c r="E11" s="92"/>
      <c r="F11" s="92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25</v>
      </c>
      <c r="C14" s="60">
        <v>2719</v>
      </c>
      <c r="D14" s="60">
        <v>22559</v>
      </c>
      <c r="E14" s="60">
        <v>3516</v>
      </c>
      <c r="F14" s="61">
        <f>+E14/$E$31</f>
        <v>0.37139537340234496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26</v>
      </c>
      <c r="C15" s="60">
        <v>1928</v>
      </c>
      <c r="D15" s="60">
        <v>115680</v>
      </c>
      <c r="E15" s="60">
        <v>2904</v>
      </c>
      <c r="F15" s="61">
        <f>+E15/$E$31</f>
        <v>0.30674976233231227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30</v>
      </c>
      <c r="C16" s="60">
        <v>417</v>
      </c>
      <c r="D16" s="60">
        <v>31519</v>
      </c>
      <c r="E16" s="60">
        <v>504</v>
      </c>
      <c r="F16" s="61">
        <f>+E16/$E$31</f>
        <v>5.3237562057674027E-2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49</v>
      </c>
      <c r="C17" s="60">
        <v>0</v>
      </c>
      <c r="D17" s="60">
        <v>28108</v>
      </c>
      <c r="E17" s="60">
        <v>443</v>
      </c>
      <c r="F17" s="61">
        <f>+E17/$E$31</f>
        <v>4.6794126967360301E-2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33</v>
      </c>
      <c r="C18" s="60">
        <v>328</v>
      </c>
      <c r="D18" s="60">
        <v>28504</v>
      </c>
      <c r="E18" s="60">
        <v>389</v>
      </c>
      <c r="F18" s="61">
        <f>+E18/$E$31</f>
        <v>4.1090102461180944E-2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29</v>
      </c>
      <c r="C19" s="60">
        <v>266</v>
      </c>
      <c r="D19" s="60">
        <v>22130</v>
      </c>
      <c r="E19" s="60">
        <v>309</v>
      </c>
      <c r="F19" s="61">
        <f>+E19/$E$31</f>
        <v>3.2639695785359669E-2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32</v>
      </c>
      <c r="C20" s="60">
        <v>187</v>
      </c>
      <c r="D20" s="60">
        <v>19684</v>
      </c>
      <c r="E20" s="60">
        <v>233</v>
      </c>
      <c r="F20" s="61">
        <f>+E20/$E$31</f>
        <v>2.4611809443329462E-2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39</v>
      </c>
      <c r="C21" s="84">
        <v>140</v>
      </c>
      <c r="D21" s="84">
        <v>9928</v>
      </c>
      <c r="E21" s="84">
        <v>191</v>
      </c>
      <c r="F21" s="61">
        <f>+E21/$E$31</f>
        <v>2.0175345938523291E-2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31</v>
      </c>
      <c r="C22" s="60">
        <v>145</v>
      </c>
      <c r="D22" s="60">
        <v>14466</v>
      </c>
      <c r="E22" s="60">
        <v>173</v>
      </c>
      <c r="F22" s="61">
        <f>+E22/$E$31</f>
        <v>1.8274004436463504E-2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40</v>
      </c>
      <c r="C23" s="60">
        <v>120</v>
      </c>
      <c r="D23" s="60">
        <v>14400</v>
      </c>
      <c r="E23" s="60">
        <v>156</v>
      </c>
      <c r="F23" s="61">
        <f>+E23/$E$31</f>
        <v>1.6478293017851486E-2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41</v>
      </c>
      <c r="C24" s="60">
        <v>120</v>
      </c>
      <c r="D24" s="60">
        <v>8960</v>
      </c>
      <c r="E24" s="60">
        <v>152</v>
      </c>
      <c r="F24" s="61">
        <f>+E24/$E$31</f>
        <v>1.6055772684060419E-2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38</v>
      </c>
      <c r="C25" s="84">
        <v>102</v>
      </c>
      <c r="D25" s="84">
        <v>3684</v>
      </c>
      <c r="E25" s="84">
        <v>138</v>
      </c>
      <c r="F25" s="61">
        <f>+E25/$E$31</f>
        <v>1.4576951515791697E-2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36</v>
      </c>
      <c r="C26" s="60">
        <v>80</v>
      </c>
      <c r="D26" s="60">
        <v>6239</v>
      </c>
      <c r="E26" s="60">
        <v>103</v>
      </c>
      <c r="F26" s="61">
        <f>+E26/$E$31</f>
        <v>1.087989859511989E-2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37</v>
      </c>
      <c r="C27" s="60">
        <v>80</v>
      </c>
      <c r="D27" s="60">
        <v>7230</v>
      </c>
      <c r="E27" s="60">
        <v>100</v>
      </c>
      <c r="F27" s="61">
        <f>+E27/$E$31</f>
        <v>1.0563008344776593E-2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35</v>
      </c>
      <c r="C28" s="60">
        <v>63</v>
      </c>
      <c r="D28" s="60">
        <v>3969</v>
      </c>
      <c r="E28" s="60">
        <v>81</v>
      </c>
      <c r="F28" s="61">
        <f>+E28/$E$31</f>
        <v>8.5560367592690395E-3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42</v>
      </c>
      <c r="C29" s="60">
        <v>41</v>
      </c>
      <c r="D29" s="60">
        <v>3764</v>
      </c>
      <c r="E29" s="60">
        <v>51</v>
      </c>
      <c r="F29" s="61">
        <f>+E29/$E$31</f>
        <v>5.3871342558360624E-3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34</v>
      </c>
      <c r="C30" s="60">
        <v>20</v>
      </c>
      <c r="D30" s="60">
        <v>2400</v>
      </c>
      <c r="E30" s="60">
        <v>24</v>
      </c>
      <c r="F30" s="61">
        <f>+E30/$E$31</f>
        <v>2.535122002746382E-3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75" t="s">
        <v>19</v>
      </c>
      <c r="C31" s="76">
        <f>SUBTOTAL(109,Tabla3[PALLETS])</f>
        <v>6756</v>
      </c>
      <c r="D31" s="76">
        <f>SUM(D14:D30)</f>
        <v>343224</v>
      </c>
      <c r="E31" s="76">
        <f>SUM(E14:E30)</f>
        <v>9467</v>
      </c>
      <c r="F31" s="82">
        <f>SUBTOTAL(109,F14:F30)</f>
        <v>1.0000000000000002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1"/>
      <c r="C32" s="1"/>
      <c r="D32" s="1"/>
      <c r="E32" s="1"/>
      <c r="F32" s="1"/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1"/>
      <c r="C33" s="1"/>
      <c r="D33" s="1"/>
      <c r="E33" s="1"/>
      <c r="F33" s="1"/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1"/>
      <c r="C34" s="1"/>
      <c r="D34" s="1"/>
      <c r="E34" s="1"/>
      <c r="F34" s="1"/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1"/>
      <c r="C35" s="1"/>
      <c r="D35" s="1"/>
      <c r="E35" s="1"/>
      <c r="F35" s="1"/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1"/>
      <c r="C36" s="1"/>
      <c r="D36" s="1"/>
      <c r="E36" s="1"/>
      <c r="F36" s="1"/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1"/>
      <c r="C37" s="1"/>
      <c r="D37" s="1"/>
      <c r="E37" s="1"/>
      <c r="F37" s="1"/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1"/>
      <c r="C38" s="1"/>
      <c r="D38" s="1"/>
      <c r="E38" s="1"/>
      <c r="F38" s="1"/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1"/>
      <c r="C39" s="1"/>
      <c r="D39" s="1"/>
      <c r="E39" s="1"/>
      <c r="F39" s="1"/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1"/>
      <c r="C40" s="1"/>
      <c r="D40" s="1"/>
      <c r="E40" s="1"/>
      <c r="F40" s="1"/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1"/>
      <c r="C41" s="1"/>
      <c r="D41" s="1"/>
      <c r="E41" s="1"/>
      <c r="F41" s="1"/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1"/>
      <c r="C42" s="1"/>
      <c r="D42" s="1"/>
      <c r="E42" s="1"/>
      <c r="F42" s="1"/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1"/>
      <c r="C43" s="1"/>
      <c r="D43" s="1"/>
      <c r="E43" s="1"/>
      <c r="F43" s="1"/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1"/>
      <c r="C44" s="1"/>
      <c r="D44" s="1"/>
      <c r="E44" s="1"/>
      <c r="F44" s="1"/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1"/>
      <c r="C45" s="1"/>
      <c r="D45" s="1"/>
      <c r="E45" s="1"/>
      <c r="F45" s="1"/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1"/>
      <c r="C46" s="1"/>
      <c r="D46" s="1"/>
      <c r="E46" s="1"/>
      <c r="F46" s="1"/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1"/>
      <c r="C47" s="1"/>
      <c r="D47" s="1"/>
      <c r="E47" s="1"/>
      <c r="F47" s="1"/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1"/>
      <c r="C48" s="1"/>
      <c r="D48" s="1"/>
      <c r="E48" s="1"/>
      <c r="F48" s="1"/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1"/>
      <c r="C49" s="1"/>
      <c r="D49" s="1"/>
      <c r="E49" s="1"/>
      <c r="F49" s="1"/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1"/>
      <c r="C50" s="1"/>
      <c r="D50" s="1"/>
      <c r="E50" s="1"/>
      <c r="F50" s="1"/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1"/>
      <c r="C51" s="1"/>
      <c r="D51" s="1"/>
      <c r="E51" s="1"/>
      <c r="F51" s="1"/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1"/>
      <c r="C52" s="1"/>
      <c r="D52" s="1"/>
      <c r="E52" s="1"/>
      <c r="F52" s="1"/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1"/>
      <c r="C53" s="1"/>
      <c r="D53" s="1"/>
      <c r="E53" s="1"/>
      <c r="F53" s="1"/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1"/>
      <c r="C54" s="1"/>
      <c r="D54" s="1"/>
      <c r="E54" s="1"/>
      <c r="F54" s="1"/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1"/>
      <c r="C55" s="1"/>
      <c r="D55" s="1"/>
      <c r="E55" s="1"/>
      <c r="F55" s="1"/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1"/>
      <c r="C56" s="1"/>
      <c r="D56" s="1"/>
      <c r="E56" s="1"/>
      <c r="F56" s="1"/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1"/>
      <c r="C57" s="1"/>
      <c r="D57" s="1"/>
      <c r="E57" s="1"/>
      <c r="F57" s="1"/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1"/>
      <c r="C58" s="1"/>
      <c r="D58" s="1"/>
      <c r="E58" s="1"/>
      <c r="F58" s="1"/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1"/>
      <c r="C59" s="1"/>
      <c r="D59" s="1"/>
      <c r="E59" s="1"/>
      <c r="F59" s="1"/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1"/>
      <c r="C60" s="1"/>
      <c r="D60" s="1"/>
      <c r="E60" s="1"/>
      <c r="F60" s="1"/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1"/>
      <c r="C61" s="1"/>
      <c r="D61" s="1"/>
      <c r="E61" s="1"/>
      <c r="F61" s="1"/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1"/>
      <c r="C62" s="1"/>
      <c r="D62" s="1"/>
      <c r="E62" s="1"/>
      <c r="F62" s="1"/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1"/>
      <c r="C63" s="1"/>
      <c r="D63" s="1"/>
      <c r="E63" s="1"/>
      <c r="F63" s="1"/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1"/>
      <c r="C64" s="1"/>
      <c r="D64" s="1"/>
      <c r="E64" s="1"/>
      <c r="F64" s="1"/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1"/>
      <c r="C65" s="1"/>
      <c r="D65" s="1"/>
      <c r="E65" s="1"/>
      <c r="F65" s="1"/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1"/>
      <c r="C66" s="1"/>
      <c r="D66" s="1"/>
      <c r="E66" s="1"/>
      <c r="F66" s="1"/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1"/>
      <c r="C67" s="1"/>
      <c r="D67" s="1"/>
      <c r="E67" s="1"/>
      <c r="F67" s="1"/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1"/>
      <c r="C68" s="1"/>
      <c r="D68" s="1"/>
      <c r="E68" s="1"/>
      <c r="F68" s="1"/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1"/>
      <c r="C69" s="1"/>
      <c r="D69" s="1"/>
      <c r="E69" s="1"/>
      <c r="F69" s="1"/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1"/>
      <c r="C70" s="1"/>
      <c r="D70" s="1"/>
      <c r="E70" s="1"/>
      <c r="F70" s="1"/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1"/>
      <c r="C71" s="1"/>
      <c r="D71" s="1"/>
      <c r="E71" s="1"/>
      <c r="F71" s="1"/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1"/>
      <c r="C72" s="1"/>
      <c r="D72" s="1"/>
      <c r="E72" s="1"/>
      <c r="F72" s="1"/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1"/>
      <c r="C73" s="1"/>
      <c r="D73" s="1"/>
      <c r="E73" s="1"/>
      <c r="F73" s="1"/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1"/>
      <c r="C74" s="1"/>
      <c r="D74" s="1"/>
      <c r="E74" s="1"/>
      <c r="F74" s="1"/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1"/>
      <c r="C75" s="1"/>
      <c r="D75" s="1"/>
      <c r="E75" s="1"/>
      <c r="F75" s="1"/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1"/>
      <c r="C76" s="1"/>
      <c r="D76" s="1"/>
      <c r="E76" s="1"/>
      <c r="F76" s="1"/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1"/>
      <c r="C77" s="1"/>
      <c r="D77" s="1"/>
      <c r="E77" s="1"/>
      <c r="F77" s="1"/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1"/>
      <c r="C78" s="1"/>
      <c r="D78" s="1"/>
      <c r="E78" s="1"/>
      <c r="F78" s="1"/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1"/>
      <c r="C79" s="1"/>
      <c r="D79" s="1"/>
      <c r="E79" s="1"/>
      <c r="F79" s="1"/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1"/>
      <c r="C80" s="1"/>
      <c r="D80" s="1"/>
      <c r="E80" s="1"/>
      <c r="F80" s="1"/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1"/>
      <c r="C81" s="1"/>
      <c r="D81" s="1"/>
      <c r="E81" s="1"/>
      <c r="F81" s="1"/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1"/>
      <c r="C82" s="1"/>
      <c r="D82" s="1"/>
      <c r="E82" s="1"/>
      <c r="F82" s="1"/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1"/>
      <c r="C83" s="1"/>
      <c r="D83" s="1"/>
      <c r="E83" s="1"/>
      <c r="F83" s="1"/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1"/>
      <c r="C84" s="1"/>
      <c r="D84" s="1"/>
      <c r="E84" s="1"/>
      <c r="F84" s="1"/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1"/>
      <c r="C85" s="1"/>
      <c r="D85" s="1"/>
      <c r="E85" s="1"/>
      <c r="F85" s="1"/>
      <c r="I85" s="33"/>
      <c r="J85" s="34"/>
      <c r="K85" s="34"/>
      <c r="L85" s="34"/>
      <c r="N85" s="33"/>
      <c r="O85" s="34"/>
      <c r="P85" s="34"/>
      <c r="Q85" s="34"/>
    </row>
    <row r="86" spans="2:17" s="24" customFormat="1" ht="20.100000000000001" customHeight="1" x14ac:dyDescent="0.2">
      <c r="B86" s="1"/>
      <c r="C86" s="1"/>
      <c r="D86" s="1"/>
      <c r="E86" s="1"/>
      <c r="F86" s="1"/>
      <c r="I86" s="33"/>
      <c r="J86" s="34"/>
      <c r="K86" s="34"/>
      <c r="L86" s="34"/>
      <c r="N86" s="33"/>
      <c r="O86" s="34"/>
      <c r="P86" s="34"/>
      <c r="Q86" s="34"/>
    </row>
    <row r="87" spans="2:17" s="24" customFormat="1" ht="20.100000000000001" customHeight="1" x14ac:dyDescent="0.2">
      <c r="B87" s="1"/>
      <c r="C87" s="1"/>
      <c r="D87" s="1"/>
      <c r="E87" s="1"/>
      <c r="F87" s="1"/>
      <c r="I87" s="33"/>
      <c r="J87" s="34"/>
      <c r="K87" s="34"/>
      <c r="L87" s="34"/>
      <c r="N87" s="33"/>
      <c r="O87" s="34"/>
      <c r="P87" s="34"/>
      <c r="Q87" s="34"/>
    </row>
    <row r="88" spans="2:17" s="24" customFormat="1" ht="20.100000000000001" customHeight="1" x14ac:dyDescent="0.2">
      <c r="B88" s="1"/>
      <c r="C88" s="1"/>
      <c r="D88" s="1"/>
      <c r="E88" s="1"/>
      <c r="F88" s="1"/>
      <c r="I88" s="33"/>
      <c r="J88" s="34"/>
      <c r="K88" s="34"/>
      <c r="L88" s="34"/>
      <c r="N88" s="33"/>
      <c r="O88" s="34"/>
      <c r="P88" s="34"/>
      <c r="Q88" s="34"/>
    </row>
    <row r="89" spans="2:17" ht="20.100000000000001" customHeight="1" x14ac:dyDescent="0.2"/>
    <row r="90" spans="2:17" ht="20.100000000000001" customHeight="1" x14ac:dyDescent="0.2"/>
    <row r="91" spans="2:17" ht="20.100000000000001" customHeight="1" x14ac:dyDescent="0.2"/>
    <row r="92" spans="2:17" ht="20.100000000000001" customHeight="1" x14ac:dyDescent="0.2"/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0"/>
  <sheetViews>
    <sheetView showGridLines="0" zoomScaleNormal="100" zoomScalePageLayoutView="110" workbookViewId="0">
      <selection activeCell="D11" sqref="D11:F1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0" t="s">
        <v>62</v>
      </c>
      <c r="C10" s="90"/>
      <c r="D10" s="90"/>
      <c r="E10" s="90"/>
      <c r="F10" s="90"/>
      <c r="G10" s="32"/>
      <c r="H10" s="32"/>
    </row>
    <row r="11" spans="2:17" x14ac:dyDescent="0.2">
      <c r="B11" s="2"/>
      <c r="C11" s="2"/>
      <c r="D11" s="92" t="str">
        <f>Principal!C13</f>
        <v>datos al 31/01/2026</v>
      </c>
      <c r="E11" s="92"/>
      <c r="F11" s="92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30</v>
      </c>
      <c r="C14" s="60">
        <v>417</v>
      </c>
      <c r="D14" s="60">
        <v>31519</v>
      </c>
      <c r="E14" s="60">
        <v>504</v>
      </c>
      <c r="F14" s="61">
        <f>+E14/$E$28</f>
        <v>0.19354838709677419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33</v>
      </c>
      <c r="C15" s="60">
        <v>328</v>
      </c>
      <c r="D15" s="60">
        <v>28504</v>
      </c>
      <c r="E15" s="60">
        <v>389</v>
      </c>
      <c r="F15" s="61">
        <f>+E15/$E$28</f>
        <v>0.14938556067588327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29</v>
      </c>
      <c r="C16" s="60">
        <v>266</v>
      </c>
      <c r="D16" s="60">
        <v>22130</v>
      </c>
      <c r="E16" s="60">
        <v>309</v>
      </c>
      <c r="F16" s="61">
        <f>+E16/$E$28</f>
        <v>0.11866359447004608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32</v>
      </c>
      <c r="C17" s="60">
        <v>187</v>
      </c>
      <c r="D17" s="60">
        <v>19684</v>
      </c>
      <c r="E17" s="60">
        <v>233</v>
      </c>
      <c r="F17" s="61">
        <f>+E17/$E$28</f>
        <v>8.9477726574500774E-2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39</v>
      </c>
      <c r="C18" s="60">
        <v>140</v>
      </c>
      <c r="D18" s="60">
        <v>9928</v>
      </c>
      <c r="E18" s="60">
        <v>191</v>
      </c>
      <c r="F18" s="61">
        <f>+E18/$E$28</f>
        <v>7.3348694316436258E-2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31</v>
      </c>
      <c r="C19" s="60">
        <v>145</v>
      </c>
      <c r="D19" s="60">
        <v>14466</v>
      </c>
      <c r="E19" s="60">
        <v>173</v>
      </c>
      <c r="F19" s="61">
        <f>+E19/$E$28</f>
        <v>6.6436251920122882E-2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40</v>
      </c>
      <c r="C20" s="60">
        <v>120</v>
      </c>
      <c r="D20" s="60">
        <v>14400</v>
      </c>
      <c r="E20" s="60">
        <v>156</v>
      </c>
      <c r="F20" s="61">
        <f>+E20/$E$28</f>
        <v>5.9907834101382486E-2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41</v>
      </c>
      <c r="C21" s="60">
        <v>120</v>
      </c>
      <c r="D21" s="60">
        <v>8960</v>
      </c>
      <c r="E21" s="60">
        <v>152</v>
      </c>
      <c r="F21" s="61">
        <f>+E21/$E$28</f>
        <v>5.8371735791090631E-2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38</v>
      </c>
      <c r="C22" s="60">
        <v>102</v>
      </c>
      <c r="D22" s="60">
        <v>3684</v>
      </c>
      <c r="E22" s="60">
        <v>138</v>
      </c>
      <c r="F22" s="61">
        <f>+E22/$E$28</f>
        <v>5.2995391705069124E-2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36</v>
      </c>
      <c r="C23" s="60">
        <v>80</v>
      </c>
      <c r="D23" s="60">
        <v>6239</v>
      </c>
      <c r="E23" s="60">
        <v>103</v>
      </c>
      <c r="F23" s="61">
        <f>+E23/$E$28</f>
        <v>3.9554531490015359E-2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37</v>
      </c>
      <c r="C24" s="60">
        <v>80</v>
      </c>
      <c r="D24" s="60">
        <v>7230</v>
      </c>
      <c r="E24" s="60">
        <v>100</v>
      </c>
      <c r="F24" s="61">
        <f>+E24/$E$28</f>
        <v>3.840245775729647E-2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35</v>
      </c>
      <c r="C25" s="60">
        <v>63</v>
      </c>
      <c r="D25" s="60">
        <v>3969</v>
      </c>
      <c r="E25" s="60">
        <v>81</v>
      </c>
      <c r="F25" s="61">
        <f>+E25/$E$28</f>
        <v>3.1105990783410139E-2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42</v>
      </c>
      <c r="C26" s="60">
        <v>41</v>
      </c>
      <c r="D26" s="60">
        <v>3764</v>
      </c>
      <c r="E26" s="60">
        <v>51</v>
      </c>
      <c r="F26" s="61">
        <f>+E26/$E$28</f>
        <v>1.9585253456221197E-2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34</v>
      </c>
      <c r="C27" s="60">
        <v>20</v>
      </c>
      <c r="D27" s="60">
        <v>2400</v>
      </c>
      <c r="E27" s="60">
        <v>24</v>
      </c>
      <c r="F27" s="61">
        <f>+E27/$E$28</f>
        <v>9.2165898617511521E-3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75" t="s">
        <v>19</v>
      </c>
      <c r="C28" s="83">
        <f>SUM(C14:C27)</f>
        <v>2109</v>
      </c>
      <c r="D28" s="83">
        <f>SUM(D14:D27)</f>
        <v>176877</v>
      </c>
      <c r="E28" s="83">
        <f>SUM(E14:E27)</f>
        <v>2604</v>
      </c>
      <c r="F28" s="82">
        <f>SUM(F14:F27)</f>
        <v>1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I32" s="7"/>
      <c r="J32" s="8"/>
      <c r="K32" s="8"/>
      <c r="L32" s="8"/>
      <c r="N32" s="7"/>
      <c r="O32" s="8"/>
      <c r="P32" s="8"/>
      <c r="Q32" s="8"/>
    </row>
    <row r="33" spans="9:17" ht="20.100000000000001" customHeight="1" x14ac:dyDescent="0.2">
      <c r="I33" s="7"/>
      <c r="J33" s="8"/>
      <c r="K33" s="8"/>
      <c r="L33" s="8"/>
      <c r="N33" s="7"/>
      <c r="O33" s="8"/>
      <c r="P33" s="8"/>
      <c r="Q33" s="8"/>
    </row>
    <row r="34" spans="9:17" ht="20.100000000000001" customHeight="1" x14ac:dyDescent="0.2">
      <c r="I34" s="7"/>
      <c r="J34" s="8"/>
      <c r="K34" s="8"/>
      <c r="L34" s="8"/>
      <c r="N34" s="7"/>
      <c r="O34" s="8"/>
      <c r="P34" s="8"/>
      <c r="Q34" s="8"/>
    </row>
    <row r="35" spans="9:17" ht="20.100000000000001" customHeight="1" x14ac:dyDescent="0.2">
      <c r="I35" s="7"/>
      <c r="J35" s="8"/>
      <c r="K35" s="8"/>
      <c r="L35" s="8"/>
      <c r="N35" s="7"/>
      <c r="O35" s="8"/>
      <c r="P35" s="8"/>
      <c r="Q35" s="8"/>
    </row>
    <row r="36" spans="9:17" ht="20.100000000000001" customHeight="1" x14ac:dyDescent="0.2">
      <c r="I36" s="7"/>
      <c r="J36" s="8"/>
      <c r="K36" s="8"/>
      <c r="L36" s="8"/>
      <c r="N36" s="7"/>
      <c r="O36" s="8"/>
      <c r="P36" s="8"/>
      <c r="Q36" s="8"/>
    </row>
    <row r="37" spans="9:17" ht="20.100000000000001" customHeight="1" x14ac:dyDescent="0.2">
      <c r="I37" s="7"/>
      <c r="J37" s="8"/>
      <c r="K37" s="8"/>
      <c r="L37" s="8"/>
      <c r="N37" s="7"/>
      <c r="O37" s="8"/>
      <c r="P37" s="8"/>
      <c r="Q37" s="8"/>
    </row>
    <row r="38" spans="9:17" ht="20.100000000000001" customHeight="1" x14ac:dyDescent="0.2">
      <c r="I38" s="7"/>
      <c r="J38" s="8"/>
      <c r="K38" s="8"/>
      <c r="L38" s="8"/>
      <c r="N38" s="7"/>
      <c r="O38" s="8"/>
      <c r="P38" s="8"/>
      <c r="Q38" s="8"/>
    </row>
    <row r="39" spans="9:17" ht="20.100000000000001" customHeight="1" x14ac:dyDescent="0.2">
      <c r="I39" s="7"/>
      <c r="J39" s="8"/>
      <c r="K39" s="8"/>
      <c r="L39" s="8"/>
      <c r="N39" s="7"/>
      <c r="O39" s="8"/>
      <c r="P39" s="8"/>
      <c r="Q39" s="8"/>
    </row>
    <row r="40" spans="9:17" ht="20.100000000000001" customHeight="1" x14ac:dyDescent="0.2">
      <c r="I40" s="7"/>
      <c r="J40" s="8"/>
      <c r="K40" s="8"/>
      <c r="L40" s="8"/>
      <c r="N40" s="7"/>
      <c r="O40" s="8"/>
      <c r="P40" s="8"/>
      <c r="Q40" s="8"/>
    </row>
    <row r="41" spans="9:17" ht="20.100000000000001" customHeight="1" x14ac:dyDescent="0.2">
      <c r="I41" s="7"/>
      <c r="J41" s="8"/>
      <c r="K41" s="8"/>
      <c r="L41" s="8"/>
      <c r="N41" s="7"/>
      <c r="O41" s="8"/>
      <c r="P41" s="8"/>
      <c r="Q41" s="8"/>
    </row>
    <row r="42" spans="9:17" ht="20.100000000000001" customHeight="1" x14ac:dyDescent="0.2">
      <c r="I42" s="7"/>
      <c r="J42" s="8"/>
      <c r="K42" s="8"/>
      <c r="L42" s="8"/>
      <c r="N42" s="7"/>
      <c r="O42" s="8"/>
      <c r="P42" s="8"/>
      <c r="Q42" s="8"/>
    </row>
    <row r="43" spans="9:17" ht="20.100000000000001" customHeight="1" x14ac:dyDescent="0.2">
      <c r="I43" s="7"/>
      <c r="J43" s="8"/>
      <c r="K43" s="8"/>
      <c r="L43" s="8"/>
      <c r="N43" s="7"/>
      <c r="O43" s="8"/>
      <c r="P43" s="8"/>
      <c r="Q43" s="8"/>
    </row>
    <row r="44" spans="9:17" ht="20.100000000000001" customHeight="1" x14ac:dyDescent="0.2">
      <c r="I44" s="7"/>
      <c r="J44" s="8"/>
      <c r="K44" s="8"/>
      <c r="L44" s="8"/>
      <c r="N44" s="7"/>
      <c r="O44" s="8"/>
      <c r="P44" s="8"/>
      <c r="Q44" s="8"/>
    </row>
    <row r="45" spans="9:17" ht="20.100000000000001" customHeight="1" x14ac:dyDescent="0.2">
      <c r="I45" s="7"/>
      <c r="J45" s="8"/>
      <c r="K45" s="8"/>
      <c r="L45" s="8"/>
      <c r="N45" s="7"/>
      <c r="O45" s="8"/>
      <c r="P45" s="8"/>
      <c r="Q45" s="8"/>
    </row>
    <row r="46" spans="9:17" ht="20.100000000000001" customHeight="1" x14ac:dyDescent="0.2">
      <c r="I46" s="7"/>
      <c r="J46" s="8"/>
      <c r="K46" s="8"/>
      <c r="L46" s="8"/>
      <c r="N46" s="7"/>
      <c r="O46" s="8"/>
      <c r="P46" s="8"/>
      <c r="Q46" s="8"/>
    </row>
    <row r="47" spans="9:17" ht="20.100000000000001" customHeight="1" x14ac:dyDescent="0.2">
      <c r="I47" s="7"/>
      <c r="J47" s="8"/>
      <c r="K47" s="8"/>
      <c r="L47" s="8"/>
      <c r="N47" s="7"/>
      <c r="O47" s="8"/>
      <c r="P47" s="8"/>
      <c r="Q47" s="8"/>
    </row>
    <row r="48" spans="9:17" ht="20.100000000000001" customHeight="1" x14ac:dyDescent="0.2">
      <c r="I48" s="7"/>
      <c r="J48" s="8"/>
      <c r="K48" s="8"/>
      <c r="L48" s="8"/>
      <c r="N48" s="7"/>
      <c r="O48" s="8"/>
      <c r="P48" s="8"/>
      <c r="Q48" s="8"/>
    </row>
    <row r="49" spans="9:17" ht="20.100000000000001" customHeight="1" x14ac:dyDescent="0.2">
      <c r="I49" s="7"/>
      <c r="J49" s="8"/>
      <c r="K49" s="8"/>
      <c r="L49" s="8"/>
      <c r="N49" s="7"/>
      <c r="O49" s="8"/>
      <c r="P49" s="8"/>
      <c r="Q49" s="8"/>
    </row>
    <row r="50" spans="9:17" ht="20.100000000000001" customHeight="1" x14ac:dyDescent="0.2"/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14:F27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4"/>
  <sheetViews>
    <sheetView showGridLines="0" zoomScaleNormal="100" zoomScalePageLayoutView="110" workbookViewId="0">
      <selection activeCell="F10" sqref="F10:I10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3.2851562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4" t="s">
        <v>80</v>
      </c>
      <c r="C9" s="94"/>
      <c r="D9" s="94"/>
      <c r="E9" s="94"/>
      <c r="F9" s="94"/>
      <c r="G9" s="94"/>
      <c r="H9" s="94"/>
      <c r="I9" s="94"/>
      <c r="J9" s="11"/>
    </row>
    <row r="10" spans="2:19" x14ac:dyDescent="0.2">
      <c r="B10" s="9"/>
      <c r="C10" s="9"/>
      <c r="D10" s="9"/>
      <c r="E10" s="9"/>
      <c r="F10" s="95" t="str">
        <f>+CONCATENATE(MID(Principal!C13,1,14)," de ambas temporadas")</f>
        <v>datos al 31/01 de ambas temporadas</v>
      </c>
      <c r="G10" s="95"/>
      <c r="H10" s="95"/>
      <c r="I10" s="95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2025</v>
      </c>
      <c r="F12" s="38"/>
      <c r="G12" s="41"/>
      <c r="H12" s="41"/>
      <c r="I12" s="62">
        <v>2026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46</v>
      </c>
      <c r="C14" s="67">
        <v>0</v>
      </c>
      <c r="D14" s="67">
        <v>0</v>
      </c>
      <c r="E14" s="67">
        <v>0</v>
      </c>
      <c r="F14" s="68">
        <v>0</v>
      </c>
      <c r="G14" s="69">
        <v>3479</v>
      </c>
      <c r="H14" s="69">
        <v>56</v>
      </c>
      <c r="I14" s="71" t="s">
        <v>27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43</v>
      </c>
      <c r="C15" s="67">
        <v>0</v>
      </c>
      <c r="D15" s="67">
        <v>0</v>
      </c>
      <c r="E15" s="67">
        <v>0</v>
      </c>
      <c r="F15" s="68">
        <v>2109</v>
      </c>
      <c r="G15" s="69">
        <v>176877</v>
      </c>
      <c r="H15" s="69">
        <v>2603</v>
      </c>
      <c r="I15" s="71" t="s">
        <v>27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47</v>
      </c>
      <c r="C16" s="67">
        <v>0</v>
      </c>
      <c r="D16" s="67">
        <v>0</v>
      </c>
      <c r="E16" s="67">
        <v>0</v>
      </c>
      <c r="F16" s="68">
        <v>0</v>
      </c>
      <c r="G16" s="69">
        <v>24629</v>
      </c>
      <c r="H16" s="69">
        <v>387</v>
      </c>
      <c r="I16" s="71" t="s">
        <v>27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48</v>
      </c>
      <c r="C17" s="67">
        <v>2838</v>
      </c>
      <c r="D17" s="67">
        <v>4890</v>
      </c>
      <c r="E17" s="67">
        <v>3621</v>
      </c>
      <c r="F17" s="68">
        <v>2543</v>
      </c>
      <c r="G17" s="69">
        <v>22383</v>
      </c>
      <c r="H17" s="69">
        <v>3296</v>
      </c>
      <c r="I17" s="70">
        <f t="shared" ref="I17:I19" si="0">(+H17-E17)/E17</f>
        <v>-8.9754211543772444E-2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44</v>
      </c>
      <c r="C18" s="67">
        <v>1008</v>
      </c>
      <c r="D18" s="67">
        <v>60480</v>
      </c>
      <c r="E18" s="67">
        <v>1518</v>
      </c>
      <c r="F18" s="68">
        <v>1928</v>
      </c>
      <c r="G18" s="69">
        <v>115680</v>
      </c>
      <c r="H18" s="69">
        <v>2904</v>
      </c>
      <c r="I18" s="70">
        <f t="shared" si="0"/>
        <v>0.91304347826086951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45</v>
      </c>
      <c r="C19" s="67">
        <v>198</v>
      </c>
      <c r="D19" s="67">
        <v>198</v>
      </c>
      <c r="E19" s="67">
        <v>252</v>
      </c>
      <c r="F19" s="68">
        <v>176</v>
      </c>
      <c r="G19" s="69">
        <v>176</v>
      </c>
      <c r="H19" s="69">
        <v>220</v>
      </c>
      <c r="I19" s="70">
        <f t="shared" si="0"/>
        <v>-0.12698412698412698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44" t="s">
        <v>19</v>
      </c>
      <c r="C20" s="45">
        <f>SUM(C14:C19)</f>
        <v>4044</v>
      </c>
      <c r="D20" s="45">
        <f>SUM(D14:D19)</f>
        <v>65568</v>
      </c>
      <c r="E20" s="45">
        <f>SUM(E14:E19)</f>
        <v>5391</v>
      </c>
      <c r="F20" s="46">
        <f>SUM(F14:F19)</f>
        <v>6756</v>
      </c>
      <c r="G20" s="47">
        <f>SUM(G14:G19)</f>
        <v>343224</v>
      </c>
      <c r="H20" s="47">
        <f>SUM(H14:H19)</f>
        <v>9466</v>
      </c>
      <c r="I20" s="80">
        <f>+(H20-E20)/E20</f>
        <v>0.75588944537191616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48"/>
      <c r="C21" s="49"/>
      <c r="D21" s="49"/>
      <c r="E21" s="49"/>
      <c r="F21" s="50"/>
      <c r="G21" s="93" t="s">
        <v>16</v>
      </c>
      <c r="H21" s="93"/>
      <c r="I21" s="51">
        <f>+(F20-C20)/C20</f>
        <v>0.67062314540059342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48"/>
      <c r="C22" s="49"/>
      <c r="D22" s="49"/>
      <c r="E22" s="49"/>
      <c r="F22" s="50"/>
      <c r="G22" s="74"/>
      <c r="H22" s="74"/>
      <c r="I22" s="77"/>
      <c r="J22" s="12"/>
      <c r="L22" s="13"/>
      <c r="M22" s="3"/>
      <c r="N22" s="3"/>
      <c r="O22" s="13"/>
      <c r="P22" s="13"/>
      <c r="Q22" s="13"/>
      <c r="R22" s="13"/>
      <c r="S22" s="14"/>
    </row>
    <row r="23" spans="2:19" ht="20.100000000000001" customHeight="1" x14ac:dyDescent="0.2">
      <c r="B23" s="38"/>
      <c r="C23" s="39"/>
      <c r="D23" s="39"/>
      <c r="E23" s="40">
        <v>2025</v>
      </c>
      <c r="F23" s="38"/>
      <c r="G23" s="41"/>
      <c r="H23" s="41"/>
      <c r="I23" s="62">
        <v>2026</v>
      </c>
      <c r="J23" s="12"/>
      <c r="L23" s="13"/>
      <c r="M23" s="3"/>
      <c r="N23" s="3"/>
      <c r="O23" s="13"/>
      <c r="P23" s="13"/>
      <c r="Q23" s="13"/>
      <c r="R23" s="13"/>
      <c r="S23" s="14"/>
    </row>
    <row r="24" spans="2:19" ht="20.100000000000001" customHeight="1" x14ac:dyDescent="0.2">
      <c r="B24" s="42" t="s">
        <v>17</v>
      </c>
      <c r="C24" s="63" t="s">
        <v>20</v>
      </c>
      <c r="D24" s="63" t="s">
        <v>21</v>
      </c>
      <c r="E24" s="64" t="s">
        <v>22</v>
      </c>
      <c r="F24" s="65" t="s">
        <v>9</v>
      </c>
      <c r="G24" s="64" t="s">
        <v>10</v>
      </c>
      <c r="H24" s="64" t="s">
        <v>11</v>
      </c>
      <c r="I24" s="64" t="s">
        <v>23</v>
      </c>
      <c r="J24" s="12"/>
      <c r="L24" s="13"/>
      <c r="M24" s="3"/>
      <c r="N24" s="3"/>
      <c r="O24" s="13"/>
      <c r="P24" s="13"/>
      <c r="Q24" s="13"/>
      <c r="R24" s="13"/>
      <c r="S24" s="14"/>
    </row>
    <row r="25" spans="2:19" ht="20.100000000000001" customHeight="1" x14ac:dyDescent="0.2">
      <c r="B25" s="66" t="s">
        <v>63</v>
      </c>
      <c r="C25" s="67">
        <v>0</v>
      </c>
      <c r="D25" s="67">
        <v>0</v>
      </c>
      <c r="E25" s="67">
        <v>0</v>
      </c>
      <c r="F25" s="68">
        <v>20</v>
      </c>
      <c r="G25" s="69">
        <v>1720</v>
      </c>
      <c r="H25" s="69">
        <v>28</v>
      </c>
      <c r="I25" s="71" t="s">
        <v>27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64</v>
      </c>
      <c r="C26" s="67">
        <v>3630</v>
      </c>
      <c r="D26" s="67">
        <v>52410</v>
      </c>
      <c r="E26" s="67">
        <v>4813</v>
      </c>
      <c r="F26" s="68">
        <v>4471</v>
      </c>
      <c r="G26" s="69">
        <v>138063</v>
      </c>
      <c r="H26" s="69">
        <v>6199</v>
      </c>
      <c r="I26" s="70">
        <f>+(Tabla6[[#This Row],[TONELADAS]]-Tabla6[[#This Row],[TONS]])/Tabla6[[#This Row],[TONS]]</f>
        <v>0.28797008103054228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65</v>
      </c>
      <c r="C27" s="67">
        <v>0</v>
      </c>
      <c r="D27" s="67">
        <v>0</v>
      </c>
      <c r="E27" s="67">
        <v>0</v>
      </c>
      <c r="F27" s="68">
        <v>83</v>
      </c>
      <c r="G27" s="69">
        <v>5149</v>
      </c>
      <c r="H27" s="69">
        <v>104</v>
      </c>
      <c r="I27" s="71" t="s">
        <v>27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66</v>
      </c>
      <c r="C28" s="67">
        <v>72</v>
      </c>
      <c r="D28" s="67">
        <v>4320</v>
      </c>
      <c r="E28" s="67">
        <v>108</v>
      </c>
      <c r="F28" s="68">
        <v>0</v>
      </c>
      <c r="G28" s="69">
        <v>0</v>
      </c>
      <c r="H28" s="69">
        <v>0</v>
      </c>
      <c r="I28" s="70">
        <f>+(Tabla6[[#This Row],[TONELADAS]]-Tabla6[[#This Row],[TONS]])/Tabla6[[#This Row],[TONS]]</f>
        <v>-1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67</v>
      </c>
      <c r="C29" s="67">
        <v>132</v>
      </c>
      <c r="D29" s="67">
        <v>132</v>
      </c>
      <c r="E29" s="67">
        <v>168</v>
      </c>
      <c r="F29" s="68">
        <v>0</v>
      </c>
      <c r="G29" s="69">
        <v>0</v>
      </c>
      <c r="H29" s="69">
        <v>0</v>
      </c>
      <c r="I29" s="70">
        <f>+(Tabla6[[#This Row],[TONELADAS]]-Tabla6[[#This Row],[TONS]])/Tabla6[[#This Row],[TONS]]</f>
        <v>-1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68</v>
      </c>
      <c r="C30" s="67">
        <v>0</v>
      </c>
      <c r="D30" s="67">
        <v>0</v>
      </c>
      <c r="E30" s="67">
        <v>0</v>
      </c>
      <c r="F30" s="68">
        <v>40</v>
      </c>
      <c r="G30" s="69">
        <v>8680</v>
      </c>
      <c r="H30" s="69">
        <v>96</v>
      </c>
      <c r="I30" s="71" t="s">
        <v>27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50</v>
      </c>
      <c r="C31" s="67">
        <v>0</v>
      </c>
      <c r="D31" s="67">
        <v>0</v>
      </c>
      <c r="E31" s="67">
        <v>0</v>
      </c>
      <c r="F31" s="68">
        <v>0</v>
      </c>
      <c r="G31" s="69">
        <v>17641</v>
      </c>
      <c r="H31" s="69">
        <v>289</v>
      </c>
      <c r="I31" s="71" t="s">
        <v>27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69</v>
      </c>
      <c r="C32" s="67">
        <v>0</v>
      </c>
      <c r="D32" s="67">
        <v>0</v>
      </c>
      <c r="E32" s="67">
        <v>0</v>
      </c>
      <c r="F32" s="68">
        <v>0</v>
      </c>
      <c r="G32" s="69">
        <v>3479</v>
      </c>
      <c r="H32" s="69">
        <v>56</v>
      </c>
      <c r="I32" s="71" t="s">
        <v>27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70</v>
      </c>
      <c r="C33" s="67">
        <v>0</v>
      </c>
      <c r="D33" s="67">
        <v>0</v>
      </c>
      <c r="E33" s="67">
        <v>0</v>
      </c>
      <c r="F33" s="68">
        <v>176</v>
      </c>
      <c r="G33" s="69">
        <v>176</v>
      </c>
      <c r="H33" s="69">
        <v>220</v>
      </c>
      <c r="I33" s="71" t="s">
        <v>27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71</v>
      </c>
      <c r="C34" s="67">
        <v>0</v>
      </c>
      <c r="D34" s="67">
        <v>0</v>
      </c>
      <c r="E34" s="67">
        <v>0</v>
      </c>
      <c r="F34" s="68">
        <v>62</v>
      </c>
      <c r="G34" s="69">
        <v>6810</v>
      </c>
      <c r="H34" s="69">
        <v>75</v>
      </c>
      <c r="I34" s="71" t="s">
        <v>27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72</v>
      </c>
      <c r="C35" s="67">
        <v>0</v>
      </c>
      <c r="D35" s="67">
        <v>0</v>
      </c>
      <c r="E35" s="67">
        <v>0</v>
      </c>
      <c r="F35" s="68">
        <v>571</v>
      </c>
      <c r="G35" s="69">
        <v>51014</v>
      </c>
      <c r="H35" s="69">
        <v>713</v>
      </c>
      <c r="I35" s="71" t="s">
        <v>27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73</v>
      </c>
      <c r="C36" s="67">
        <v>0</v>
      </c>
      <c r="D36" s="67">
        <v>0</v>
      </c>
      <c r="E36" s="67">
        <v>0</v>
      </c>
      <c r="F36" s="68">
        <v>82</v>
      </c>
      <c r="G36" s="69">
        <v>5470</v>
      </c>
      <c r="H36" s="69">
        <v>96</v>
      </c>
      <c r="I36" s="71" t="s">
        <v>27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66" t="s">
        <v>74</v>
      </c>
      <c r="C37" s="67">
        <v>0</v>
      </c>
      <c r="D37" s="67">
        <v>0</v>
      </c>
      <c r="E37" s="67">
        <v>0</v>
      </c>
      <c r="F37" s="68">
        <v>695</v>
      </c>
      <c r="G37" s="69">
        <v>62276</v>
      </c>
      <c r="H37" s="69">
        <v>875</v>
      </c>
      <c r="I37" s="71" t="s">
        <v>27</v>
      </c>
      <c r="J37" s="15"/>
      <c r="L37" s="16"/>
      <c r="M37" s="17"/>
      <c r="N37" s="17"/>
      <c r="O37" s="4"/>
      <c r="P37" s="4"/>
      <c r="Q37" s="4"/>
      <c r="R37" s="4"/>
      <c r="S37" s="4"/>
    </row>
    <row r="38" spans="2:19" ht="20.100000000000001" customHeight="1" x14ac:dyDescent="0.2">
      <c r="B38" s="66" t="s">
        <v>75</v>
      </c>
      <c r="C38" s="67">
        <v>0</v>
      </c>
      <c r="D38" s="67">
        <v>0</v>
      </c>
      <c r="E38" s="67">
        <v>0</v>
      </c>
      <c r="F38" s="68">
        <v>21</v>
      </c>
      <c r="G38" s="69">
        <v>2205</v>
      </c>
      <c r="H38" s="69">
        <v>22</v>
      </c>
      <c r="I38" s="71" t="s">
        <v>27</v>
      </c>
      <c r="J38" s="15"/>
      <c r="L38" s="16"/>
      <c r="M38" s="17"/>
      <c r="N38" s="17"/>
      <c r="O38" s="4"/>
      <c r="P38" s="4"/>
      <c r="Q38" s="4"/>
      <c r="R38" s="4"/>
      <c r="S38" s="4"/>
    </row>
    <row r="39" spans="2:19" ht="20.100000000000001" customHeight="1" x14ac:dyDescent="0.2">
      <c r="B39" s="66" t="s">
        <v>76</v>
      </c>
      <c r="C39" s="67">
        <v>0</v>
      </c>
      <c r="D39" s="67">
        <v>0</v>
      </c>
      <c r="E39" s="67">
        <v>0</v>
      </c>
      <c r="F39" s="68">
        <v>42</v>
      </c>
      <c r="G39" s="69">
        <v>6304</v>
      </c>
      <c r="H39" s="69">
        <v>74</v>
      </c>
      <c r="I39" s="71" t="s">
        <v>27</v>
      </c>
      <c r="J39" s="15"/>
      <c r="L39" s="16"/>
      <c r="M39" s="17"/>
      <c r="N39" s="17"/>
      <c r="O39" s="4"/>
      <c r="P39" s="4"/>
      <c r="Q39" s="4"/>
      <c r="R39" s="4"/>
      <c r="S39" s="4"/>
    </row>
    <row r="40" spans="2:19" ht="20.100000000000001" customHeight="1" x14ac:dyDescent="0.2">
      <c r="B40" s="66" t="s">
        <v>77</v>
      </c>
      <c r="C40" s="67">
        <v>144</v>
      </c>
      <c r="D40" s="67">
        <v>8640</v>
      </c>
      <c r="E40" s="67">
        <v>217</v>
      </c>
      <c r="F40" s="68">
        <v>0</v>
      </c>
      <c r="G40" s="69">
        <v>0</v>
      </c>
      <c r="H40" s="69">
        <v>0</v>
      </c>
      <c r="I40" s="70">
        <f>+(Tabla6[[#This Row],[TONELADAS]]-Tabla6[[#This Row],[TONS]])/Tabla6[[#This Row],[TONS]]</f>
        <v>-1</v>
      </c>
      <c r="J40" s="15"/>
      <c r="L40" s="16"/>
      <c r="M40" s="17"/>
      <c r="N40" s="17"/>
      <c r="O40" s="4"/>
      <c r="P40" s="4"/>
      <c r="Q40" s="4"/>
      <c r="R40" s="4"/>
      <c r="S40" s="4"/>
    </row>
    <row r="41" spans="2:19" ht="20.100000000000001" customHeight="1" x14ac:dyDescent="0.2">
      <c r="B41" s="66" t="s">
        <v>78</v>
      </c>
      <c r="C41" s="67">
        <v>66</v>
      </c>
      <c r="D41" s="67">
        <v>66</v>
      </c>
      <c r="E41" s="67">
        <v>84</v>
      </c>
      <c r="F41" s="68">
        <v>0</v>
      </c>
      <c r="G41" s="69">
        <v>0</v>
      </c>
      <c r="H41" s="69">
        <v>0</v>
      </c>
      <c r="I41" s="70">
        <f>+(Tabla6[[#This Row],[TONELADAS]]-Tabla6[[#This Row],[TONS]])/Tabla6[[#This Row],[TONS]]</f>
        <v>-1</v>
      </c>
      <c r="J41" s="15"/>
      <c r="L41" s="16"/>
      <c r="M41" s="17"/>
      <c r="N41" s="17"/>
      <c r="O41" s="4"/>
      <c r="P41" s="4"/>
      <c r="Q41" s="4"/>
      <c r="R41" s="4"/>
      <c r="S41" s="4"/>
    </row>
    <row r="42" spans="2:19" ht="20.100000000000001" customHeight="1" x14ac:dyDescent="0.2">
      <c r="B42" s="66" t="s">
        <v>51</v>
      </c>
      <c r="C42" s="67">
        <v>0</v>
      </c>
      <c r="D42" s="67">
        <v>0</v>
      </c>
      <c r="E42" s="67">
        <v>0</v>
      </c>
      <c r="F42" s="68">
        <v>0</v>
      </c>
      <c r="G42" s="69">
        <v>1418</v>
      </c>
      <c r="H42" s="69">
        <v>23</v>
      </c>
      <c r="I42" s="71" t="s">
        <v>27</v>
      </c>
      <c r="J42" s="15"/>
      <c r="L42" s="16"/>
      <c r="M42" s="17"/>
      <c r="N42" s="17"/>
      <c r="O42" s="4"/>
      <c r="P42" s="4"/>
      <c r="Q42" s="4"/>
      <c r="R42" s="4"/>
      <c r="S42" s="4"/>
    </row>
    <row r="43" spans="2:19" ht="20.100000000000001" customHeight="1" x14ac:dyDescent="0.2">
      <c r="B43" s="66" t="s">
        <v>79</v>
      </c>
      <c r="C43" s="67">
        <v>0</v>
      </c>
      <c r="D43" s="67">
        <v>0</v>
      </c>
      <c r="E43" s="67">
        <v>0</v>
      </c>
      <c r="F43" s="68">
        <v>493</v>
      </c>
      <c r="G43" s="69">
        <v>32819</v>
      </c>
      <c r="H43" s="69">
        <v>594</v>
      </c>
      <c r="I43" s="71" t="s">
        <v>27</v>
      </c>
      <c r="J43" s="19"/>
      <c r="L43" s="13"/>
      <c r="M43" s="20"/>
      <c r="N43" s="20"/>
      <c r="O43" s="20"/>
      <c r="P43" s="3"/>
      <c r="Q43" s="3"/>
      <c r="R43" s="3"/>
      <c r="S43" s="3"/>
    </row>
    <row r="44" spans="2:19" ht="16.5" customHeight="1" x14ac:dyDescent="0.2">
      <c r="B44" s="44" t="s">
        <v>19</v>
      </c>
      <c r="C44" s="45">
        <f>SUM(C25:C43)</f>
        <v>4044</v>
      </c>
      <c r="D44" s="45">
        <f>SUM(D25:D43)</f>
        <v>65568</v>
      </c>
      <c r="E44" s="45">
        <f>SUM(E25:E43)</f>
        <v>5390</v>
      </c>
      <c r="F44" s="46">
        <f>SUM(F25:F43)</f>
        <v>6756</v>
      </c>
      <c r="G44" s="47">
        <f>SUM(G25:G43)</f>
        <v>343224</v>
      </c>
      <c r="H44" s="47">
        <f>SUM(H25:H43)</f>
        <v>9464</v>
      </c>
      <c r="I44" s="80">
        <f>+(H44-E44)/E44</f>
        <v>0.75584415584415587</v>
      </c>
      <c r="J44" s="19"/>
      <c r="L44" s="13"/>
      <c r="M44" s="20"/>
      <c r="N44" s="20"/>
      <c r="O44" s="20"/>
      <c r="P44" s="3"/>
      <c r="S44" s="18"/>
    </row>
    <row r="45" spans="2:19" ht="16.5" customHeight="1" x14ac:dyDescent="0.2">
      <c r="B45" s="48"/>
      <c r="C45" s="49"/>
      <c r="D45" s="49"/>
      <c r="E45" s="49"/>
      <c r="F45" s="50"/>
      <c r="G45" s="93" t="s">
        <v>16</v>
      </c>
      <c r="H45" s="93"/>
      <c r="I45" s="51">
        <f>+(F44-C44)/C44</f>
        <v>0.67062314540059342</v>
      </c>
      <c r="J45" s="19"/>
      <c r="L45" s="13"/>
      <c r="M45" s="20"/>
      <c r="N45" s="20"/>
      <c r="O45" s="20"/>
      <c r="P45" s="3"/>
      <c r="S45" s="18"/>
    </row>
    <row r="46" spans="2:19" ht="16.5" customHeight="1" x14ac:dyDescent="0.2">
      <c r="J46" s="11"/>
      <c r="L46" s="13"/>
      <c r="M46" s="13"/>
      <c r="N46" s="13"/>
      <c r="O46" s="13"/>
      <c r="P46" s="13"/>
      <c r="Q46" s="13"/>
      <c r="R46" s="13"/>
      <c r="S46" s="14"/>
    </row>
    <row r="47" spans="2:19" ht="16.5" customHeight="1" x14ac:dyDescent="0.2"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J48" s="12"/>
      <c r="L48" s="13"/>
      <c r="M48" s="4"/>
      <c r="N48" s="4"/>
      <c r="O48" s="4"/>
      <c r="P48" s="4"/>
      <c r="Q48" s="4"/>
      <c r="R48" s="4"/>
      <c r="S48" s="4"/>
    </row>
    <row r="49" spans="10:19" ht="20.100000000000001" customHeight="1" x14ac:dyDescent="0.2">
      <c r="J49" s="12"/>
      <c r="L49" s="13"/>
      <c r="M49" s="4"/>
      <c r="N49" s="4"/>
      <c r="O49" s="4"/>
      <c r="P49" s="4"/>
      <c r="Q49" s="4"/>
      <c r="R49" s="4"/>
      <c r="S49" s="4"/>
    </row>
    <row r="50" spans="10:19" ht="20.100000000000001" customHeight="1" x14ac:dyDescent="0.2">
      <c r="J50" s="12"/>
      <c r="L50" s="13"/>
      <c r="M50" s="4"/>
      <c r="N50" s="4"/>
      <c r="O50" s="4"/>
      <c r="P50" s="4"/>
      <c r="Q50" s="4"/>
      <c r="R50" s="4"/>
      <c r="S50" s="4"/>
    </row>
    <row r="51" spans="10:19" ht="20.100000000000001" customHeight="1" x14ac:dyDescent="0.2">
      <c r="J51" s="12"/>
      <c r="L51" s="13"/>
      <c r="M51" s="4"/>
      <c r="N51" s="4"/>
      <c r="O51" s="4"/>
      <c r="P51" s="4"/>
      <c r="Q51" s="4"/>
      <c r="R51" s="4"/>
      <c r="S51" s="4"/>
    </row>
    <row r="52" spans="10:19" ht="20.100000000000001" customHeight="1" x14ac:dyDescent="0.2">
      <c r="J52" s="12"/>
      <c r="L52" s="13"/>
      <c r="M52" s="4"/>
      <c r="N52" s="4"/>
      <c r="O52" s="4"/>
      <c r="P52" s="4"/>
      <c r="Q52" s="4"/>
      <c r="R52" s="4"/>
      <c r="S52" s="4"/>
    </row>
    <row r="53" spans="10:19" ht="20.100000000000001" customHeight="1" x14ac:dyDescent="0.2">
      <c r="J53" s="12"/>
      <c r="L53" s="13"/>
      <c r="M53" s="4"/>
      <c r="N53" s="4"/>
      <c r="O53" s="4"/>
      <c r="P53" s="4"/>
      <c r="Q53" s="4"/>
      <c r="R53" s="4"/>
      <c r="S53" s="4"/>
    </row>
    <row r="54" spans="10:19" ht="20.100000000000001" customHeight="1" x14ac:dyDescent="0.2">
      <c r="J54" s="12"/>
      <c r="L54" s="13"/>
      <c r="M54" s="4"/>
      <c r="N54" s="4"/>
      <c r="O54" s="4"/>
      <c r="P54" s="4"/>
      <c r="Q54" s="4"/>
      <c r="R54" s="4"/>
      <c r="S54" s="4"/>
    </row>
    <row r="55" spans="10:19" ht="20.100000000000001" customHeight="1" x14ac:dyDescent="0.2">
      <c r="J55" s="12"/>
      <c r="L55" s="13"/>
      <c r="M55" s="4"/>
      <c r="N55" s="4"/>
      <c r="O55" s="4"/>
      <c r="P55" s="4"/>
      <c r="Q55" s="4"/>
      <c r="R55" s="4"/>
      <c r="S55" s="4"/>
    </row>
    <row r="56" spans="10:19" ht="20.100000000000001" customHeight="1" x14ac:dyDescent="0.2">
      <c r="J56" s="12"/>
      <c r="L56" s="13"/>
      <c r="M56" s="4"/>
      <c r="N56" s="4"/>
      <c r="O56" s="4"/>
      <c r="P56" s="4"/>
      <c r="Q56" s="4"/>
      <c r="R56" s="4"/>
      <c r="S56" s="4"/>
    </row>
    <row r="57" spans="10:19" ht="20.100000000000001" customHeight="1" x14ac:dyDescent="0.2">
      <c r="J57" s="12"/>
      <c r="L57" s="13"/>
      <c r="M57" s="4"/>
      <c r="N57" s="4"/>
      <c r="O57" s="4"/>
      <c r="P57" s="4"/>
      <c r="Q57" s="4"/>
      <c r="R57" s="4"/>
      <c r="S57" s="4"/>
    </row>
    <row r="58" spans="10:19" ht="20.100000000000001" customHeight="1" x14ac:dyDescent="0.2">
      <c r="J58" s="12"/>
      <c r="L58" s="13"/>
      <c r="M58" s="4"/>
      <c r="N58" s="4"/>
      <c r="O58" s="4"/>
      <c r="P58" s="4"/>
      <c r="Q58" s="4"/>
      <c r="R58" s="4"/>
      <c r="S58" s="4"/>
    </row>
    <row r="59" spans="10:19" ht="20.100000000000001" customHeight="1" x14ac:dyDescent="0.2">
      <c r="J59" s="12"/>
      <c r="L59" s="13"/>
      <c r="M59" s="4"/>
      <c r="N59" s="4"/>
      <c r="O59" s="4"/>
      <c r="P59" s="4"/>
      <c r="Q59" s="4"/>
      <c r="R59" s="4"/>
      <c r="S59" s="4"/>
    </row>
    <row r="60" spans="10:19" ht="20.100000000000001" customHeight="1" x14ac:dyDescent="0.2">
      <c r="J60" s="12"/>
      <c r="L60" s="13"/>
      <c r="M60" s="4"/>
      <c r="N60" s="4"/>
      <c r="O60" s="4"/>
      <c r="P60" s="4"/>
      <c r="Q60" s="4"/>
      <c r="R60" s="4"/>
      <c r="S60" s="4"/>
    </row>
    <row r="61" spans="10:19" ht="20.100000000000001" customHeight="1" x14ac:dyDescent="0.2">
      <c r="J61" s="12"/>
      <c r="L61" s="13"/>
      <c r="M61" s="4"/>
      <c r="N61" s="4"/>
      <c r="O61" s="4"/>
      <c r="P61" s="4"/>
      <c r="Q61" s="4"/>
      <c r="R61" s="4"/>
      <c r="S61" s="4"/>
    </row>
    <row r="62" spans="10:19" ht="20.100000000000001" customHeight="1" x14ac:dyDescent="0.2">
      <c r="J62" s="12"/>
      <c r="L62" s="13"/>
      <c r="M62" s="4"/>
      <c r="N62" s="4"/>
      <c r="O62" s="4"/>
      <c r="P62" s="4"/>
      <c r="Q62" s="4"/>
      <c r="R62" s="4"/>
      <c r="S62" s="4"/>
    </row>
    <row r="63" spans="10:19" ht="20.100000000000001" customHeight="1" x14ac:dyDescent="0.2">
      <c r="J63" s="12"/>
      <c r="L63" s="13"/>
      <c r="M63" s="4"/>
      <c r="N63" s="4"/>
      <c r="O63" s="4"/>
      <c r="P63" s="4"/>
      <c r="Q63" s="4"/>
      <c r="R63" s="4"/>
      <c r="S63" s="4"/>
    </row>
    <row r="64" spans="10:19" ht="20.100000000000001" customHeight="1" x14ac:dyDescent="0.2">
      <c r="J64" s="12"/>
      <c r="L64" s="13"/>
      <c r="M64" s="4"/>
      <c r="N64" s="4"/>
      <c r="O64" s="4"/>
      <c r="P64" s="4"/>
      <c r="Q64" s="4"/>
      <c r="R64" s="4"/>
      <c r="S64" s="4"/>
    </row>
    <row r="65" spans="10:19" ht="20.100000000000001" customHeight="1" x14ac:dyDescent="0.2">
      <c r="J65" s="12"/>
      <c r="L65" s="13"/>
      <c r="M65" s="4"/>
      <c r="N65" s="4"/>
      <c r="O65" s="4"/>
      <c r="P65" s="4"/>
      <c r="Q65" s="4"/>
      <c r="R65" s="4"/>
      <c r="S65" s="4"/>
    </row>
    <row r="66" spans="10:19" ht="20.100000000000001" customHeight="1" x14ac:dyDescent="0.2">
      <c r="J66" s="12"/>
      <c r="L66" s="13"/>
      <c r="M66" s="4"/>
      <c r="N66" s="4"/>
      <c r="O66" s="4"/>
      <c r="P66" s="4"/>
      <c r="Q66" s="4"/>
      <c r="R66" s="4"/>
      <c r="S66" s="4"/>
    </row>
    <row r="67" spans="10:19" ht="20.100000000000001" customHeight="1" x14ac:dyDescent="0.2">
      <c r="J67" s="12"/>
      <c r="L67" s="13"/>
      <c r="M67" s="4"/>
      <c r="N67" s="4"/>
      <c r="O67" s="4"/>
      <c r="P67" s="4"/>
      <c r="Q67" s="4"/>
      <c r="R67" s="4"/>
      <c r="S67" s="4"/>
    </row>
    <row r="68" spans="10:19" ht="20.100000000000001" customHeight="1" x14ac:dyDescent="0.2">
      <c r="J68" s="12"/>
      <c r="L68" s="13"/>
      <c r="M68" s="4"/>
      <c r="N68" s="4"/>
      <c r="O68" s="4"/>
      <c r="P68" s="4"/>
      <c r="Q68" s="4"/>
      <c r="R68" s="4"/>
      <c r="S68" s="4"/>
    </row>
    <row r="69" spans="10:19" ht="20.100000000000001" customHeight="1" x14ac:dyDescent="0.2">
      <c r="J69" s="12"/>
      <c r="L69" s="13"/>
      <c r="M69" s="4"/>
      <c r="N69" s="4"/>
      <c r="O69" s="4"/>
      <c r="P69" s="4"/>
      <c r="Q69" s="4"/>
      <c r="R69" s="4"/>
      <c r="S69" s="4"/>
    </row>
    <row r="70" spans="10:19" ht="20.100000000000001" customHeight="1" x14ac:dyDescent="0.2">
      <c r="J70" s="12"/>
      <c r="L70" s="13"/>
      <c r="M70" s="4"/>
      <c r="N70" s="4"/>
      <c r="O70" s="4"/>
      <c r="P70" s="4"/>
      <c r="Q70" s="4"/>
      <c r="R70" s="4"/>
      <c r="S70" s="4"/>
    </row>
    <row r="71" spans="10:19" ht="20.100000000000001" customHeight="1" x14ac:dyDescent="0.2">
      <c r="J71" s="12"/>
      <c r="L71" s="13"/>
      <c r="M71" s="4"/>
      <c r="N71" s="4"/>
      <c r="O71" s="4"/>
      <c r="P71" s="4"/>
      <c r="Q71" s="4"/>
      <c r="R71" s="4"/>
      <c r="S71" s="4"/>
    </row>
    <row r="72" spans="10:19" ht="20.100000000000001" customHeight="1" x14ac:dyDescent="0.2">
      <c r="J72" s="12"/>
      <c r="L72" s="13"/>
      <c r="M72" s="4"/>
      <c r="N72" s="4"/>
      <c r="O72" s="4"/>
      <c r="P72" s="4"/>
      <c r="Q72" s="4"/>
      <c r="R72" s="4"/>
      <c r="S72" s="4"/>
    </row>
    <row r="73" spans="10:19" ht="20.100000000000001" customHeight="1" x14ac:dyDescent="0.2">
      <c r="J73" s="12"/>
      <c r="L73" s="13"/>
      <c r="M73" s="4"/>
      <c r="N73" s="4"/>
      <c r="O73" s="4"/>
      <c r="P73" s="4"/>
      <c r="Q73" s="4"/>
      <c r="R73" s="4"/>
      <c r="S73" s="4"/>
    </row>
    <row r="74" spans="10:19" ht="20.100000000000001" customHeight="1" x14ac:dyDescent="0.2">
      <c r="J74" s="12"/>
      <c r="L74" s="13"/>
      <c r="M74" s="4"/>
      <c r="N74" s="4"/>
      <c r="O74" s="4"/>
      <c r="P74" s="4"/>
      <c r="Q74" s="4"/>
      <c r="R74" s="4"/>
      <c r="S74" s="4"/>
    </row>
    <row r="75" spans="10:19" ht="20.100000000000001" customHeight="1" x14ac:dyDescent="0.2">
      <c r="J75" s="12"/>
      <c r="L75" s="13"/>
      <c r="M75" s="4"/>
      <c r="N75" s="4"/>
      <c r="O75" s="4"/>
      <c r="P75" s="4"/>
      <c r="Q75" s="4"/>
      <c r="R75" s="4"/>
      <c r="S75" s="4"/>
    </row>
    <row r="76" spans="10:19" ht="20.100000000000001" customHeight="1" x14ac:dyDescent="0.2">
      <c r="J76" s="12"/>
      <c r="L76" s="13"/>
      <c r="M76" s="4"/>
      <c r="N76" s="4"/>
      <c r="O76" s="4"/>
      <c r="P76" s="4"/>
      <c r="Q76" s="4"/>
      <c r="R76" s="4"/>
      <c r="S76" s="4"/>
    </row>
    <row r="77" spans="10:19" ht="20.100000000000001" customHeight="1" x14ac:dyDescent="0.2">
      <c r="J77" s="12"/>
      <c r="L77" s="13"/>
      <c r="M77" s="4"/>
      <c r="N77" s="4"/>
      <c r="O77" s="4"/>
      <c r="P77" s="4"/>
      <c r="Q77" s="4"/>
      <c r="R77" s="4"/>
      <c r="S77" s="4"/>
    </row>
    <row r="78" spans="10:19" ht="20.100000000000001" customHeight="1" x14ac:dyDescent="0.2">
      <c r="J78" s="12"/>
      <c r="L78" s="13"/>
      <c r="M78" s="4"/>
      <c r="N78" s="4"/>
      <c r="O78" s="4"/>
      <c r="P78" s="4"/>
      <c r="Q78" s="4"/>
      <c r="R78" s="4"/>
      <c r="S78" s="4"/>
    </row>
    <row r="79" spans="10:19" ht="20.100000000000001" customHeight="1" x14ac:dyDescent="0.2">
      <c r="J79" s="12"/>
      <c r="L79" s="13"/>
      <c r="M79" s="4"/>
      <c r="N79" s="4"/>
      <c r="O79" s="4"/>
      <c r="P79" s="4"/>
      <c r="Q79" s="4"/>
      <c r="R79" s="4"/>
      <c r="S79" s="4"/>
    </row>
    <row r="80" spans="10:19" ht="20.100000000000001" customHeight="1" x14ac:dyDescent="0.2">
      <c r="J80" s="12"/>
      <c r="L80" s="13"/>
      <c r="M80" s="4"/>
      <c r="N80" s="4"/>
      <c r="O80" s="4"/>
      <c r="P80" s="4"/>
      <c r="Q80" s="4"/>
      <c r="R80" s="4"/>
      <c r="S80" s="4"/>
    </row>
    <row r="81" spans="10:19" ht="20.100000000000001" customHeight="1" x14ac:dyDescent="0.2">
      <c r="J81" s="12"/>
      <c r="L81" s="13"/>
      <c r="M81" s="4"/>
      <c r="N81" s="4"/>
      <c r="O81" s="4"/>
      <c r="P81" s="4"/>
      <c r="Q81" s="4"/>
      <c r="R81" s="4"/>
      <c r="S81" s="4"/>
    </row>
    <row r="82" spans="10:19" ht="20.100000000000001" customHeight="1" x14ac:dyDescent="0.2">
      <c r="J82" s="12"/>
      <c r="L82" s="13"/>
      <c r="M82" s="4"/>
      <c r="N82" s="4"/>
      <c r="O82" s="4"/>
      <c r="P82" s="4"/>
      <c r="Q82" s="4"/>
      <c r="R82" s="4"/>
      <c r="S82" s="4"/>
    </row>
    <row r="83" spans="10:19" ht="20.100000000000001" customHeight="1" x14ac:dyDescent="0.2">
      <c r="J83" s="12"/>
      <c r="L83" s="13"/>
      <c r="M83" s="4"/>
      <c r="N83" s="4"/>
      <c r="O83" s="4"/>
      <c r="P83" s="4"/>
      <c r="Q83" s="4"/>
      <c r="R83" s="4"/>
      <c r="S83" s="4"/>
    </row>
    <row r="84" spans="10:19" ht="20.100000000000001" customHeight="1" x14ac:dyDescent="0.2">
      <c r="J84" s="12"/>
      <c r="L84" s="13"/>
      <c r="M84" s="4"/>
      <c r="N84" s="4"/>
      <c r="O84" s="4"/>
      <c r="P84" s="4"/>
      <c r="Q84" s="4"/>
      <c r="R84" s="4"/>
      <c r="S84" s="4"/>
    </row>
    <row r="85" spans="10:19" ht="20.100000000000001" customHeight="1" x14ac:dyDescent="0.2">
      <c r="J85" s="12"/>
      <c r="L85" s="13"/>
      <c r="M85" s="4"/>
      <c r="N85" s="4"/>
      <c r="O85" s="4"/>
      <c r="P85" s="4"/>
      <c r="Q85" s="4"/>
      <c r="R85" s="4"/>
      <c r="S85" s="4"/>
    </row>
    <row r="86" spans="10:19" ht="20.100000000000001" customHeight="1" x14ac:dyDescent="0.2">
      <c r="J86" s="12"/>
      <c r="L86" s="13"/>
      <c r="M86" s="4"/>
      <c r="N86" s="4"/>
      <c r="O86" s="4"/>
      <c r="P86" s="4"/>
      <c r="Q86" s="4"/>
      <c r="R86" s="4"/>
      <c r="S86" s="4"/>
    </row>
    <row r="87" spans="10:19" ht="20.100000000000001" customHeight="1" x14ac:dyDescent="0.2">
      <c r="J87" s="12"/>
      <c r="L87" s="13"/>
      <c r="M87" s="4"/>
      <c r="N87" s="4"/>
      <c r="O87" s="4"/>
      <c r="P87" s="4"/>
      <c r="Q87" s="4"/>
      <c r="R87" s="4"/>
      <c r="S87" s="4"/>
    </row>
    <row r="88" spans="10:19" ht="20.100000000000001" customHeight="1" x14ac:dyDescent="0.2">
      <c r="J88" s="12"/>
      <c r="L88" s="13"/>
      <c r="M88" s="4"/>
      <c r="N88" s="4"/>
      <c r="O88" s="4"/>
      <c r="P88" s="4"/>
      <c r="Q88" s="4"/>
      <c r="R88" s="4"/>
      <c r="S88" s="4"/>
    </row>
    <row r="89" spans="10:19" ht="20.100000000000001" customHeight="1" x14ac:dyDescent="0.2">
      <c r="J89" s="12"/>
      <c r="L89" s="13"/>
      <c r="M89" s="4"/>
      <c r="N89" s="4"/>
      <c r="O89" s="4"/>
      <c r="P89" s="4"/>
      <c r="Q89" s="4"/>
      <c r="R89" s="4"/>
      <c r="S89" s="4"/>
    </row>
    <row r="90" spans="10:19" ht="20.100000000000001" customHeight="1" x14ac:dyDescent="0.2">
      <c r="J90" s="12"/>
      <c r="L90" s="13"/>
      <c r="M90" s="4"/>
      <c r="N90" s="4"/>
      <c r="O90" s="4"/>
      <c r="P90" s="4"/>
      <c r="Q90" s="4"/>
      <c r="R90" s="4"/>
      <c r="S90" s="4"/>
    </row>
    <row r="91" spans="10:19" ht="20.100000000000001" customHeight="1" x14ac:dyDescent="0.2">
      <c r="J91" s="12"/>
      <c r="L91" s="13"/>
      <c r="M91" s="4"/>
      <c r="N91" s="4"/>
      <c r="O91" s="4"/>
      <c r="P91" s="4"/>
      <c r="Q91" s="4"/>
      <c r="R91" s="4"/>
      <c r="S91" s="4"/>
    </row>
    <row r="92" spans="10:19" ht="20.100000000000001" customHeight="1" x14ac:dyDescent="0.2">
      <c r="J92" s="12"/>
      <c r="L92" s="13"/>
      <c r="M92" s="4"/>
      <c r="N92" s="4"/>
      <c r="O92" s="4"/>
      <c r="P92" s="4"/>
      <c r="Q92" s="4"/>
      <c r="R92" s="4"/>
      <c r="S92" s="4"/>
    </row>
    <row r="93" spans="10:19" ht="20.100000000000001" customHeight="1" x14ac:dyDescent="0.2">
      <c r="J93" s="12"/>
      <c r="L93" s="13"/>
      <c r="M93" s="4"/>
      <c r="N93" s="4"/>
      <c r="O93" s="4"/>
      <c r="P93" s="4"/>
      <c r="Q93" s="4"/>
      <c r="R93" s="4"/>
      <c r="S93" s="4"/>
    </row>
    <row r="94" spans="10:19" ht="20.100000000000001" customHeight="1" x14ac:dyDescent="0.2">
      <c r="J94" s="12"/>
      <c r="L94" s="13"/>
      <c r="M94" s="4"/>
      <c r="N94" s="4"/>
      <c r="O94" s="4"/>
      <c r="P94" s="4"/>
      <c r="Q94" s="4"/>
      <c r="R94" s="4"/>
      <c r="S94" s="4"/>
    </row>
    <row r="95" spans="10:19" ht="20.100000000000001" customHeight="1" x14ac:dyDescent="0.2">
      <c r="J95" s="12"/>
      <c r="L95" s="13"/>
      <c r="M95" s="4"/>
      <c r="N95" s="4"/>
      <c r="O95" s="4"/>
      <c r="P95" s="4"/>
      <c r="Q95" s="4"/>
      <c r="R95" s="4"/>
      <c r="S95" s="4"/>
    </row>
    <row r="96" spans="10:19" ht="20.100000000000001" customHeight="1" x14ac:dyDescent="0.2">
      <c r="J96" s="12"/>
      <c r="L96" s="13"/>
      <c r="M96" s="4"/>
      <c r="N96" s="4"/>
      <c r="O96" s="4"/>
      <c r="P96" s="4"/>
      <c r="Q96" s="4"/>
      <c r="R96" s="4"/>
      <c r="S96" s="4"/>
    </row>
    <row r="97" spans="10:19" ht="20.100000000000001" customHeight="1" x14ac:dyDescent="0.2">
      <c r="J97" s="12"/>
      <c r="L97" s="13"/>
      <c r="M97" s="4"/>
      <c r="N97" s="4"/>
      <c r="O97" s="4"/>
      <c r="P97" s="4"/>
      <c r="Q97" s="4"/>
      <c r="R97" s="4"/>
      <c r="S97" s="4"/>
    </row>
    <row r="98" spans="10:19" ht="20.100000000000001" customHeight="1" x14ac:dyDescent="0.2">
      <c r="J98" s="12"/>
      <c r="L98" s="13"/>
      <c r="M98" s="4"/>
      <c r="N98" s="4"/>
      <c r="O98" s="4"/>
      <c r="P98" s="4"/>
      <c r="Q98" s="4"/>
      <c r="R98" s="4"/>
      <c r="S98" s="4"/>
    </row>
    <row r="99" spans="10:19" ht="20.100000000000001" customHeight="1" x14ac:dyDescent="0.2">
      <c r="J99" s="12"/>
      <c r="L99" s="13"/>
      <c r="M99" s="4"/>
      <c r="N99" s="4"/>
      <c r="O99" s="4"/>
      <c r="P99" s="4"/>
      <c r="Q99" s="4"/>
      <c r="R99" s="4"/>
      <c r="S99" s="4"/>
    </row>
    <row r="100" spans="10:19" ht="20.100000000000001" customHeight="1" x14ac:dyDescent="0.2">
      <c r="J100" s="12"/>
      <c r="L100" s="13"/>
      <c r="M100" s="4"/>
      <c r="N100" s="4"/>
      <c r="O100" s="4"/>
      <c r="P100" s="4"/>
      <c r="Q100" s="4"/>
      <c r="R100" s="4"/>
      <c r="S100" s="4"/>
    </row>
    <row r="101" spans="10:19" ht="20.100000000000001" customHeight="1" x14ac:dyDescent="0.2">
      <c r="J101" s="12"/>
      <c r="L101" s="13"/>
      <c r="M101" s="4"/>
      <c r="N101" s="4"/>
      <c r="O101" s="4"/>
      <c r="P101" s="4"/>
      <c r="Q101" s="4"/>
      <c r="R101" s="4"/>
      <c r="S101" s="4"/>
    </row>
    <row r="102" spans="10:19" ht="20.100000000000001" customHeight="1" x14ac:dyDescent="0.2">
      <c r="J102" s="12"/>
      <c r="L102" s="13"/>
      <c r="M102" s="4"/>
      <c r="N102" s="4"/>
      <c r="O102" s="4"/>
      <c r="P102" s="4"/>
      <c r="Q102" s="4"/>
      <c r="R102" s="4"/>
      <c r="S102" s="4"/>
    </row>
    <row r="103" spans="10:19" ht="20.100000000000001" customHeight="1" x14ac:dyDescent="0.2"/>
    <row r="104" spans="10:19" ht="16.5" customHeight="1" x14ac:dyDescent="0.2"/>
  </sheetData>
  <mergeCells count="4">
    <mergeCell ref="G21:H21"/>
    <mergeCell ref="G45:H45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4 I15:I16 I26 I25 I27:I43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49"/>
  <sheetViews>
    <sheetView showGridLines="0" zoomScaleNormal="100" zoomScalePageLayoutView="110" workbookViewId="0">
      <selection activeCell="G11" sqref="G11:J1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3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4" t="s">
        <v>81</v>
      </c>
      <c r="C10" s="94"/>
      <c r="D10" s="94"/>
      <c r="E10" s="94"/>
      <c r="F10" s="94"/>
      <c r="G10" s="94"/>
      <c r="H10" s="94"/>
      <c r="I10" s="94"/>
      <c r="J10" s="94"/>
    </row>
    <row r="11" spans="2:10" s="1" customFormat="1" ht="12.75" x14ac:dyDescent="0.2">
      <c r="B11" s="9"/>
      <c r="C11" s="9"/>
      <c r="D11" s="9"/>
      <c r="E11" s="9"/>
      <c r="G11" s="95" t="str">
        <f>+CONCATENATE(MID(Principal!C13,1,14)," de ambas temporadas")</f>
        <v>datos al 31/01 de ambas temporadas</v>
      </c>
      <c r="H11" s="95"/>
      <c r="I11" s="95"/>
      <c r="J11" s="95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2025</v>
      </c>
      <c r="G14" s="41"/>
      <c r="H14" s="41"/>
      <c r="I14" s="41"/>
      <c r="J14" s="62">
        <v>2026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63</v>
      </c>
      <c r="C16" s="66" t="s">
        <v>43</v>
      </c>
      <c r="D16" s="67">
        <v>0</v>
      </c>
      <c r="E16" s="67">
        <v>0</v>
      </c>
      <c r="F16" s="67">
        <v>0</v>
      </c>
      <c r="G16" s="72">
        <v>20</v>
      </c>
      <c r="H16" s="73">
        <v>1720</v>
      </c>
      <c r="I16" s="73">
        <v>28</v>
      </c>
      <c r="J16" s="71" t="s">
        <v>27</v>
      </c>
    </row>
    <row r="17" spans="2:10" s="22" customFormat="1" ht="20.100000000000001" customHeight="1" x14ac:dyDescent="0.2">
      <c r="B17" s="66" t="s">
        <v>64</v>
      </c>
      <c r="C17" s="66" t="s">
        <v>48</v>
      </c>
      <c r="D17" s="67">
        <v>2838</v>
      </c>
      <c r="E17" s="67">
        <v>4890</v>
      </c>
      <c r="F17" s="67">
        <v>3621</v>
      </c>
      <c r="G17" s="68">
        <v>2543</v>
      </c>
      <c r="H17" s="69">
        <v>22383</v>
      </c>
      <c r="I17" s="69">
        <v>3296</v>
      </c>
      <c r="J17" s="71">
        <f t="shared" ref="J16:J37" si="0">(+I17-F17)/F17</f>
        <v>-8.9754211543772444E-2</v>
      </c>
    </row>
    <row r="18" spans="2:10" s="22" customFormat="1" ht="20.100000000000001" customHeight="1" x14ac:dyDescent="0.2">
      <c r="B18" s="66" t="s">
        <v>64</v>
      </c>
      <c r="C18" s="66" t="s">
        <v>44</v>
      </c>
      <c r="D18" s="67">
        <v>792</v>
      </c>
      <c r="E18" s="67">
        <v>47520</v>
      </c>
      <c r="F18" s="67">
        <v>1193</v>
      </c>
      <c r="G18" s="68">
        <v>1928</v>
      </c>
      <c r="H18" s="69">
        <v>115680</v>
      </c>
      <c r="I18" s="69">
        <v>2904</v>
      </c>
      <c r="J18" s="71">
        <f t="shared" si="0"/>
        <v>1.4341994970662195</v>
      </c>
    </row>
    <row r="19" spans="2:10" s="22" customFormat="1" ht="20.100000000000001" customHeight="1" x14ac:dyDescent="0.2">
      <c r="B19" s="66" t="s">
        <v>65</v>
      </c>
      <c r="C19" s="66" t="s">
        <v>43</v>
      </c>
      <c r="D19" s="67">
        <v>0</v>
      </c>
      <c r="E19" s="67">
        <v>0</v>
      </c>
      <c r="F19" s="67">
        <v>0</v>
      </c>
      <c r="G19" s="68">
        <v>83</v>
      </c>
      <c r="H19" s="69">
        <v>5149</v>
      </c>
      <c r="I19" s="69">
        <v>104</v>
      </c>
      <c r="J19" s="71" t="s">
        <v>27</v>
      </c>
    </row>
    <row r="20" spans="2:10" s="22" customFormat="1" ht="20.100000000000001" customHeight="1" x14ac:dyDescent="0.2">
      <c r="B20" s="66" t="s">
        <v>66</v>
      </c>
      <c r="C20" s="66" t="s">
        <v>44</v>
      </c>
      <c r="D20" s="67">
        <v>72</v>
      </c>
      <c r="E20" s="67">
        <v>4320</v>
      </c>
      <c r="F20" s="67">
        <v>108</v>
      </c>
      <c r="G20" s="68">
        <v>0</v>
      </c>
      <c r="H20" s="69">
        <v>0</v>
      </c>
      <c r="I20" s="69">
        <v>0</v>
      </c>
      <c r="J20" s="71">
        <f t="shared" si="0"/>
        <v>-1</v>
      </c>
    </row>
    <row r="21" spans="2:10" s="22" customFormat="1" ht="20.100000000000001" customHeight="1" x14ac:dyDescent="0.2">
      <c r="B21" s="66" t="s">
        <v>67</v>
      </c>
      <c r="C21" s="66" t="s">
        <v>45</v>
      </c>
      <c r="D21" s="67">
        <v>132</v>
      </c>
      <c r="E21" s="67">
        <v>132</v>
      </c>
      <c r="F21" s="67">
        <v>168</v>
      </c>
      <c r="G21" s="68">
        <v>0</v>
      </c>
      <c r="H21" s="69">
        <v>0</v>
      </c>
      <c r="I21" s="69">
        <v>0</v>
      </c>
      <c r="J21" s="71">
        <f t="shared" si="0"/>
        <v>-1</v>
      </c>
    </row>
    <row r="22" spans="2:10" s="22" customFormat="1" ht="20.100000000000001" customHeight="1" x14ac:dyDescent="0.2">
      <c r="B22" s="66" t="s">
        <v>68</v>
      </c>
      <c r="C22" s="66" t="s">
        <v>43</v>
      </c>
      <c r="D22" s="67">
        <v>0</v>
      </c>
      <c r="E22" s="67">
        <v>0</v>
      </c>
      <c r="F22" s="67">
        <v>0</v>
      </c>
      <c r="G22" s="68">
        <v>40</v>
      </c>
      <c r="H22" s="69">
        <v>4710</v>
      </c>
      <c r="I22" s="69">
        <v>48</v>
      </c>
      <c r="J22" s="71" t="s">
        <v>27</v>
      </c>
    </row>
    <row r="23" spans="2:10" s="22" customFormat="1" ht="20.100000000000001" customHeight="1" x14ac:dyDescent="0.2">
      <c r="B23" s="66" t="s">
        <v>68</v>
      </c>
      <c r="C23" s="66" t="s">
        <v>47</v>
      </c>
      <c r="D23" s="67">
        <v>0</v>
      </c>
      <c r="E23" s="67">
        <v>0</v>
      </c>
      <c r="F23" s="67">
        <v>0</v>
      </c>
      <c r="G23" s="68">
        <v>0</v>
      </c>
      <c r="H23" s="69">
        <v>3970</v>
      </c>
      <c r="I23" s="69">
        <v>48</v>
      </c>
      <c r="J23" s="71" t="s">
        <v>27</v>
      </c>
    </row>
    <row r="24" spans="2:10" s="22" customFormat="1" ht="20.100000000000001" customHeight="1" x14ac:dyDescent="0.2">
      <c r="B24" s="66" t="s">
        <v>50</v>
      </c>
      <c r="C24" s="66" t="s">
        <v>47</v>
      </c>
      <c r="D24" s="67">
        <v>0</v>
      </c>
      <c r="E24" s="67">
        <v>0</v>
      </c>
      <c r="F24" s="67">
        <v>0</v>
      </c>
      <c r="G24" s="68">
        <v>0</v>
      </c>
      <c r="H24" s="69">
        <v>17641</v>
      </c>
      <c r="I24" s="69">
        <v>289</v>
      </c>
      <c r="J24" s="71" t="s">
        <v>27</v>
      </c>
    </row>
    <row r="25" spans="2:10" s="22" customFormat="1" ht="20.100000000000001" customHeight="1" x14ac:dyDescent="0.2">
      <c r="B25" s="66" t="s">
        <v>69</v>
      </c>
      <c r="C25" s="66" t="s">
        <v>46</v>
      </c>
      <c r="D25" s="67">
        <v>0</v>
      </c>
      <c r="E25" s="67">
        <v>0</v>
      </c>
      <c r="F25" s="67">
        <v>0</v>
      </c>
      <c r="G25" s="68">
        <v>0</v>
      </c>
      <c r="H25" s="69">
        <v>3479</v>
      </c>
      <c r="I25" s="69">
        <v>56</v>
      </c>
      <c r="J25" s="71" t="s">
        <v>27</v>
      </c>
    </row>
    <row r="26" spans="2:10" s="22" customFormat="1" ht="20.100000000000001" customHeight="1" x14ac:dyDescent="0.2">
      <c r="B26" s="66" t="s">
        <v>70</v>
      </c>
      <c r="C26" s="66" t="s">
        <v>45</v>
      </c>
      <c r="D26" s="67">
        <v>0</v>
      </c>
      <c r="E26" s="67">
        <v>0</v>
      </c>
      <c r="F26" s="67">
        <v>0</v>
      </c>
      <c r="G26" s="68">
        <v>176</v>
      </c>
      <c r="H26" s="69">
        <v>176</v>
      </c>
      <c r="I26" s="69">
        <v>220</v>
      </c>
      <c r="J26" s="71" t="s">
        <v>27</v>
      </c>
    </row>
    <row r="27" spans="2:10" s="22" customFormat="1" ht="20.100000000000001" customHeight="1" x14ac:dyDescent="0.2">
      <c r="B27" s="66" t="s">
        <v>71</v>
      </c>
      <c r="C27" s="66" t="s">
        <v>43</v>
      </c>
      <c r="D27" s="67">
        <v>0</v>
      </c>
      <c r="E27" s="67">
        <v>0</v>
      </c>
      <c r="F27" s="67">
        <v>0</v>
      </c>
      <c r="G27" s="68">
        <v>62</v>
      </c>
      <c r="H27" s="69">
        <v>6810</v>
      </c>
      <c r="I27" s="69">
        <v>75</v>
      </c>
      <c r="J27" s="71" t="s">
        <v>27</v>
      </c>
    </row>
    <row r="28" spans="2:10" s="22" customFormat="1" ht="20.100000000000001" customHeight="1" x14ac:dyDescent="0.2">
      <c r="B28" s="66" t="s">
        <v>72</v>
      </c>
      <c r="C28" s="66" t="s">
        <v>43</v>
      </c>
      <c r="D28" s="67">
        <v>0</v>
      </c>
      <c r="E28" s="67">
        <v>0</v>
      </c>
      <c r="F28" s="67">
        <v>0</v>
      </c>
      <c r="G28" s="68">
        <v>571</v>
      </c>
      <c r="H28" s="69">
        <v>51014</v>
      </c>
      <c r="I28" s="69">
        <v>713</v>
      </c>
      <c r="J28" s="71" t="s">
        <v>27</v>
      </c>
    </row>
    <row r="29" spans="2:10" s="22" customFormat="1" ht="20.100000000000001" customHeight="1" x14ac:dyDescent="0.2">
      <c r="B29" s="66" t="s">
        <v>73</v>
      </c>
      <c r="C29" s="66" t="s">
        <v>43</v>
      </c>
      <c r="D29" s="67">
        <v>0</v>
      </c>
      <c r="E29" s="67">
        <v>0</v>
      </c>
      <c r="F29" s="67">
        <v>0</v>
      </c>
      <c r="G29" s="68">
        <v>82</v>
      </c>
      <c r="H29" s="69">
        <v>5470</v>
      </c>
      <c r="I29" s="69">
        <v>96</v>
      </c>
      <c r="J29" s="71" t="s">
        <v>27</v>
      </c>
    </row>
    <row r="30" spans="2:10" s="22" customFormat="1" ht="20.100000000000001" customHeight="1" x14ac:dyDescent="0.2">
      <c r="B30" s="66" t="s">
        <v>74</v>
      </c>
      <c r="C30" s="66" t="s">
        <v>43</v>
      </c>
      <c r="D30" s="67">
        <v>0</v>
      </c>
      <c r="E30" s="67">
        <v>0</v>
      </c>
      <c r="F30" s="67">
        <v>0</v>
      </c>
      <c r="G30" s="68">
        <v>695</v>
      </c>
      <c r="H30" s="69">
        <v>62276</v>
      </c>
      <c r="I30" s="69">
        <v>875</v>
      </c>
      <c r="J30" s="71" t="s">
        <v>27</v>
      </c>
    </row>
    <row r="31" spans="2:10" s="22" customFormat="1" ht="20.100000000000001" customHeight="1" x14ac:dyDescent="0.2">
      <c r="B31" s="66" t="s">
        <v>75</v>
      </c>
      <c r="C31" s="66" t="s">
        <v>43</v>
      </c>
      <c r="D31" s="67">
        <v>0</v>
      </c>
      <c r="E31" s="67">
        <v>0</v>
      </c>
      <c r="F31" s="67">
        <v>0</v>
      </c>
      <c r="G31" s="68">
        <v>21</v>
      </c>
      <c r="H31" s="69">
        <v>2205</v>
      </c>
      <c r="I31" s="69">
        <v>22</v>
      </c>
      <c r="J31" s="71" t="s">
        <v>27</v>
      </c>
    </row>
    <row r="32" spans="2:10" s="22" customFormat="1" ht="20.100000000000001" customHeight="1" x14ac:dyDescent="0.2">
      <c r="B32" s="66" t="s">
        <v>76</v>
      </c>
      <c r="C32" s="66" t="s">
        <v>43</v>
      </c>
      <c r="D32" s="67">
        <v>0</v>
      </c>
      <c r="E32" s="67">
        <v>0</v>
      </c>
      <c r="F32" s="67">
        <v>0</v>
      </c>
      <c r="G32" s="68">
        <v>42</v>
      </c>
      <c r="H32" s="69">
        <v>4704</v>
      </c>
      <c r="I32" s="69">
        <v>48</v>
      </c>
      <c r="J32" s="71" t="s">
        <v>27</v>
      </c>
    </row>
    <row r="33" spans="2:10" s="22" customFormat="1" ht="20.100000000000001" customHeight="1" x14ac:dyDescent="0.2">
      <c r="B33" s="66" t="s">
        <v>76</v>
      </c>
      <c r="C33" s="66" t="s">
        <v>47</v>
      </c>
      <c r="D33" s="67">
        <v>0</v>
      </c>
      <c r="E33" s="67">
        <v>0</v>
      </c>
      <c r="F33" s="67">
        <v>0</v>
      </c>
      <c r="G33" s="68">
        <v>0</v>
      </c>
      <c r="H33" s="69">
        <v>1600</v>
      </c>
      <c r="I33" s="69">
        <v>26</v>
      </c>
      <c r="J33" s="71" t="s">
        <v>27</v>
      </c>
    </row>
    <row r="34" spans="2:10" s="22" customFormat="1" ht="20.100000000000001" customHeight="1" x14ac:dyDescent="0.2">
      <c r="B34" s="66" t="s">
        <v>77</v>
      </c>
      <c r="C34" s="66" t="s">
        <v>44</v>
      </c>
      <c r="D34" s="67">
        <v>144</v>
      </c>
      <c r="E34" s="67">
        <v>8640</v>
      </c>
      <c r="F34" s="67">
        <v>217</v>
      </c>
      <c r="G34" s="68">
        <v>0</v>
      </c>
      <c r="H34" s="69">
        <v>0</v>
      </c>
      <c r="I34" s="69">
        <v>0</v>
      </c>
      <c r="J34" s="71">
        <f t="shared" si="0"/>
        <v>-1</v>
      </c>
    </row>
    <row r="35" spans="2:10" s="22" customFormat="1" ht="20.100000000000001" customHeight="1" x14ac:dyDescent="0.2">
      <c r="B35" s="66" t="s">
        <v>78</v>
      </c>
      <c r="C35" s="66" t="s">
        <v>45</v>
      </c>
      <c r="D35" s="67">
        <v>66</v>
      </c>
      <c r="E35" s="67">
        <v>66</v>
      </c>
      <c r="F35" s="67">
        <v>84</v>
      </c>
      <c r="G35" s="68">
        <v>0</v>
      </c>
      <c r="H35" s="69">
        <v>0</v>
      </c>
      <c r="I35" s="69">
        <v>0</v>
      </c>
      <c r="J35" s="71">
        <f t="shared" si="0"/>
        <v>-1</v>
      </c>
    </row>
    <row r="36" spans="2:10" s="22" customFormat="1" ht="20.100000000000001" customHeight="1" x14ac:dyDescent="0.2">
      <c r="B36" s="66" t="s">
        <v>51</v>
      </c>
      <c r="C36" s="66" t="s">
        <v>47</v>
      </c>
      <c r="D36" s="67">
        <v>0</v>
      </c>
      <c r="E36" s="67">
        <v>0</v>
      </c>
      <c r="F36" s="67">
        <v>0</v>
      </c>
      <c r="G36" s="68">
        <v>0</v>
      </c>
      <c r="H36" s="69">
        <v>1418</v>
      </c>
      <c r="I36" s="69">
        <v>23</v>
      </c>
      <c r="J36" s="71" t="s">
        <v>27</v>
      </c>
    </row>
    <row r="37" spans="2:10" s="22" customFormat="1" ht="20.100000000000001" customHeight="1" x14ac:dyDescent="0.2">
      <c r="B37" s="66" t="s">
        <v>79</v>
      </c>
      <c r="C37" s="66" t="s">
        <v>43</v>
      </c>
      <c r="D37" s="67">
        <v>0</v>
      </c>
      <c r="E37" s="67">
        <v>0</v>
      </c>
      <c r="F37" s="67">
        <v>0</v>
      </c>
      <c r="G37" s="68">
        <v>493</v>
      </c>
      <c r="H37" s="69">
        <v>32819</v>
      </c>
      <c r="I37" s="69">
        <v>594</v>
      </c>
      <c r="J37" s="71" t="s">
        <v>27</v>
      </c>
    </row>
    <row r="38" spans="2:10" s="22" customFormat="1" ht="20.100000000000001" customHeight="1" x14ac:dyDescent="0.2">
      <c r="B38" s="58"/>
      <c r="C38" s="45" t="s">
        <v>19</v>
      </c>
      <c r="D38" s="45">
        <f>SUM(D16:D37)</f>
        <v>4044</v>
      </c>
      <c r="E38" s="45">
        <f>SUM(E16:E37)</f>
        <v>65568</v>
      </c>
      <c r="F38" s="47">
        <f>SUM(F16:F37)</f>
        <v>5391</v>
      </c>
      <c r="G38" s="53">
        <f>SUM(G16:G37)</f>
        <v>6756</v>
      </c>
      <c r="H38" s="54">
        <f>SUM(H16:H37)</f>
        <v>343224</v>
      </c>
      <c r="I38" s="54">
        <f>SUM(I16:I37)</f>
        <v>9465</v>
      </c>
      <c r="J38" s="80">
        <f>+(I38-F38)/F38</f>
        <v>0.75570395102949361</v>
      </c>
    </row>
    <row r="39" spans="2:10" s="22" customFormat="1" ht="20.100000000000001" customHeight="1" x14ac:dyDescent="0.2">
      <c r="B39" s="55"/>
      <c r="C39" s="55"/>
      <c r="D39" s="55"/>
      <c r="E39" s="55"/>
      <c r="F39" s="55"/>
      <c r="G39" s="55"/>
      <c r="H39" s="57" t="s">
        <v>16</v>
      </c>
      <c r="I39" s="57"/>
      <c r="J39" s="56">
        <f>+(G38-D38)/D38</f>
        <v>0.67062314540059342</v>
      </c>
    </row>
    <row r="40" spans="2:10" s="22" customFormat="1" ht="20.100000000000001" customHeight="1" x14ac:dyDescent="0.2">
      <c r="B40" s="3"/>
      <c r="C40" s="3"/>
      <c r="D40" s="3"/>
      <c r="E40" s="3"/>
      <c r="F40" s="3"/>
      <c r="G40" s="3"/>
      <c r="H40" s="3"/>
      <c r="I40" s="3"/>
      <c r="J40" s="3"/>
    </row>
    <row r="41" spans="2:10" s="22" customFormat="1" ht="20.100000000000001" customHeight="1" x14ac:dyDescent="0.2">
      <c r="B41" s="3"/>
      <c r="C41" s="3"/>
      <c r="D41" s="3"/>
      <c r="E41" s="3"/>
      <c r="F41" s="3"/>
      <c r="G41" s="3"/>
      <c r="H41" s="3"/>
      <c r="I41" s="3"/>
      <c r="J41" s="3"/>
    </row>
    <row r="42" spans="2:10" s="22" customFormat="1" ht="20.100000000000001" customHeight="1" x14ac:dyDescent="0.2">
      <c r="B42" s="3"/>
      <c r="C42" s="3"/>
      <c r="D42" s="3"/>
      <c r="E42" s="3"/>
      <c r="F42" s="3"/>
      <c r="G42" s="3"/>
      <c r="H42" s="3"/>
      <c r="I42" s="3"/>
      <c r="J42" s="3"/>
    </row>
    <row r="43" spans="2:10" s="22" customFormat="1" ht="20.100000000000001" customHeight="1" x14ac:dyDescent="0.2">
      <c r="B43" s="3"/>
      <c r="C43" s="3"/>
      <c r="D43" s="3"/>
      <c r="E43" s="3"/>
      <c r="F43" s="3"/>
      <c r="G43" s="3"/>
      <c r="H43" s="3"/>
      <c r="I43" s="3"/>
      <c r="J43" s="3"/>
    </row>
    <row r="44" spans="2:10" s="22" customFormat="1" ht="20.100000000000001" customHeight="1" x14ac:dyDescent="0.2">
      <c r="B44" s="3"/>
      <c r="C44" s="3"/>
      <c r="D44" s="3"/>
      <c r="E44" s="3"/>
      <c r="F44" s="3"/>
      <c r="G44" s="3"/>
      <c r="H44" s="3"/>
      <c r="I44" s="3"/>
      <c r="J44" s="3"/>
    </row>
    <row r="45" spans="2:10" s="22" customFormat="1" ht="20.100000000000001" customHeight="1" x14ac:dyDescent="0.2">
      <c r="B45" s="3"/>
      <c r="C45" s="3"/>
      <c r="D45" s="3"/>
      <c r="E45" s="3"/>
      <c r="F45" s="3"/>
      <c r="G45" s="3"/>
      <c r="H45" s="3"/>
      <c r="I45" s="3"/>
      <c r="J45" s="3"/>
    </row>
    <row r="46" spans="2:10" s="22" customFormat="1" ht="20.100000000000001" customHeight="1" x14ac:dyDescent="0.2">
      <c r="B46" s="3"/>
      <c r="C46" s="3"/>
      <c r="D46" s="3"/>
      <c r="E46" s="3"/>
      <c r="F46" s="3"/>
      <c r="G46" s="3"/>
      <c r="H46" s="3"/>
      <c r="I46" s="3"/>
      <c r="J46" s="3"/>
    </row>
    <row r="47" spans="2:10" s="22" customFormat="1" ht="20.100000000000001" customHeight="1" x14ac:dyDescent="0.2">
      <c r="B47" s="3"/>
      <c r="C47" s="3"/>
      <c r="D47" s="3"/>
      <c r="E47" s="3"/>
      <c r="F47" s="3"/>
      <c r="G47" s="3"/>
      <c r="H47" s="3"/>
      <c r="I47" s="3"/>
      <c r="J47" s="3"/>
    </row>
    <row r="48" spans="2:10" s="22" customFormat="1" ht="20.100000000000001" customHeight="1" x14ac:dyDescent="0.2">
      <c r="B48" s="3"/>
      <c r="C48" s="3"/>
      <c r="D48" s="3"/>
      <c r="E48" s="3"/>
      <c r="F48" s="3"/>
      <c r="G48" s="3"/>
      <c r="H48" s="3"/>
      <c r="I48" s="3"/>
      <c r="J48" s="3"/>
    </row>
    <row r="49" spans="2:10" s="22" customFormat="1" ht="20.100000000000001" customHeight="1" x14ac:dyDescent="0.2">
      <c r="B49" s="3"/>
      <c r="C49" s="3"/>
      <c r="D49" s="3"/>
      <c r="E49" s="3"/>
      <c r="F49" s="3"/>
      <c r="G49" s="3"/>
      <c r="H49" s="3"/>
      <c r="I49" s="3"/>
      <c r="J49" s="3"/>
    </row>
    <row r="50" spans="2:10" s="22" customFormat="1" ht="20.100000000000001" customHeight="1" x14ac:dyDescent="0.2">
      <c r="B50" s="3"/>
      <c r="C50" s="3"/>
      <c r="D50" s="3"/>
      <c r="E50" s="3"/>
      <c r="F50" s="3"/>
      <c r="G50" s="3"/>
      <c r="H50" s="3"/>
      <c r="I50" s="3"/>
      <c r="J50" s="3"/>
    </row>
    <row r="51" spans="2:10" s="22" customFormat="1" ht="20.100000000000001" customHeight="1" x14ac:dyDescent="0.2">
      <c r="B51" s="3"/>
      <c r="C51" s="3"/>
      <c r="D51" s="3"/>
      <c r="E51" s="3"/>
      <c r="F51" s="3"/>
      <c r="G51" s="3"/>
      <c r="H51" s="3"/>
      <c r="I51" s="3"/>
      <c r="J51" s="3"/>
    </row>
    <row r="52" spans="2:10" s="22" customFormat="1" ht="20.100000000000001" customHeight="1" x14ac:dyDescent="0.2">
      <c r="B52" s="3"/>
      <c r="C52" s="3"/>
      <c r="D52" s="3"/>
      <c r="E52" s="3"/>
      <c r="F52" s="3"/>
      <c r="G52" s="3"/>
      <c r="H52" s="3"/>
      <c r="I52" s="3"/>
      <c r="J52" s="3"/>
    </row>
    <row r="53" spans="2:10" s="22" customFormat="1" ht="20.100000000000001" customHeight="1" x14ac:dyDescent="0.2">
      <c r="B53" s="3"/>
      <c r="C53" s="3"/>
      <c r="D53" s="3"/>
      <c r="E53" s="3"/>
      <c r="F53" s="3"/>
      <c r="G53" s="3"/>
      <c r="H53" s="3"/>
      <c r="I53" s="3"/>
      <c r="J53" s="3"/>
    </row>
    <row r="54" spans="2:10" s="22" customFormat="1" ht="20.100000000000001" customHeight="1" x14ac:dyDescent="0.2">
      <c r="B54" s="3"/>
      <c r="C54" s="3"/>
      <c r="D54" s="3"/>
      <c r="E54" s="3"/>
      <c r="F54" s="3"/>
      <c r="G54" s="3"/>
      <c r="H54" s="3"/>
      <c r="I54" s="3"/>
      <c r="J54" s="3"/>
    </row>
    <row r="55" spans="2:10" s="22" customFormat="1" ht="20.100000000000001" customHeight="1" x14ac:dyDescent="0.2">
      <c r="B55" s="3"/>
      <c r="C55" s="3"/>
      <c r="D55" s="3"/>
      <c r="E55" s="3"/>
      <c r="F55" s="3"/>
      <c r="G55" s="3"/>
      <c r="H55" s="3"/>
      <c r="I55" s="3"/>
      <c r="J55" s="3"/>
    </row>
    <row r="56" spans="2:10" s="22" customFormat="1" ht="20.100000000000001" customHeight="1" x14ac:dyDescent="0.2">
      <c r="B56" s="3"/>
      <c r="C56" s="3"/>
      <c r="D56" s="3"/>
      <c r="E56" s="3"/>
      <c r="F56" s="3"/>
      <c r="G56" s="3"/>
      <c r="H56" s="3"/>
      <c r="I56" s="3"/>
      <c r="J56" s="3"/>
    </row>
    <row r="57" spans="2:10" s="22" customFormat="1" ht="20.100000000000001" customHeight="1" x14ac:dyDescent="0.2">
      <c r="B57" s="3"/>
      <c r="C57" s="3"/>
      <c r="D57" s="3"/>
      <c r="E57" s="3"/>
      <c r="F57" s="3"/>
      <c r="G57" s="3"/>
      <c r="H57" s="3"/>
      <c r="I57" s="3"/>
      <c r="J57" s="3"/>
    </row>
    <row r="58" spans="2:10" s="22" customFormat="1" ht="20.100000000000001" customHeight="1" x14ac:dyDescent="0.2">
      <c r="B58" s="3"/>
      <c r="C58" s="3"/>
      <c r="D58" s="3"/>
      <c r="E58" s="3"/>
      <c r="F58" s="3"/>
      <c r="G58" s="3"/>
      <c r="H58" s="3"/>
      <c r="I58" s="3"/>
      <c r="J58" s="3"/>
    </row>
    <row r="59" spans="2:10" s="22" customFormat="1" ht="20.100000000000001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2:10" s="22" customFormat="1" ht="20.100000000000001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  <row r="61" spans="2:10" s="22" customFormat="1" ht="20.100000000000001" customHeight="1" x14ac:dyDescent="0.2">
      <c r="B61" s="3"/>
      <c r="C61" s="3"/>
      <c r="D61" s="3"/>
      <c r="E61" s="3"/>
      <c r="F61" s="3"/>
      <c r="G61" s="3"/>
      <c r="H61" s="3"/>
      <c r="I61" s="3"/>
      <c r="J61" s="3"/>
    </row>
    <row r="62" spans="2:10" s="22" customFormat="1" ht="20.100000000000001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  <row r="63" spans="2:10" s="22" customFormat="1" ht="20.100000000000001" customHeight="1" x14ac:dyDescent="0.2">
      <c r="B63" s="3"/>
      <c r="C63" s="3"/>
      <c r="D63" s="3"/>
      <c r="E63" s="3"/>
      <c r="F63" s="3"/>
      <c r="G63" s="3"/>
      <c r="H63" s="3"/>
      <c r="I63" s="3"/>
      <c r="J63" s="3"/>
    </row>
    <row r="64" spans="2:10" s="22" customFormat="1" ht="20.100000000000001" customHeight="1" x14ac:dyDescent="0.2">
      <c r="B64" s="3"/>
      <c r="C64" s="3"/>
      <c r="D64" s="3"/>
      <c r="E64" s="3"/>
      <c r="F64" s="3"/>
      <c r="G64" s="3"/>
      <c r="H64" s="3"/>
      <c r="I64" s="3"/>
      <c r="J64" s="3"/>
    </row>
    <row r="65" spans="2:10" s="22" customFormat="1" ht="20.100000000000001" customHeight="1" x14ac:dyDescent="0.2">
      <c r="B65" s="3"/>
      <c r="C65" s="3"/>
      <c r="D65" s="3"/>
      <c r="E65" s="3"/>
      <c r="F65" s="3"/>
      <c r="G65" s="3"/>
      <c r="H65" s="3"/>
      <c r="I65" s="3"/>
      <c r="J65" s="3"/>
    </row>
    <row r="66" spans="2:10" s="22" customFormat="1" ht="20.100000000000001" customHeight="1" x14ac:dyDescent="0.2">
      <c r="B66" s="3"/>
      <c r="C66" s="3"/>
      <c r="D66" s="3"/>
      <c r="E66" s="3"/>
      <c r="F66" s="3"/>
      <c r="G66" s="3"/>
      <c r="H66" s="3"/>
      <c r="I66" s="3"/>
      <c r="J66" s="3"/>
    </row>
    <row r="67" spans="2:10" s="22" customFormat="1" ht="20.100000000000001" customHeight="1" x14ac:dyDescent="0.2">
      <c r="B67" s="3"/>
      <c r="C67" s="3"/>
      <c r="D67" s="3"/>
      <c r="E67" s="3"/>
      <c r="F67" s="3"/>
      <c r="G67" s="3"/>
      <c r="H67" s="3"/>
      <c r="I67" s="3"/>
      <c r="J67" s="3"/>
    </row>
    <row r="68" spans="2:10" s="22" customFormat="1" ht="20.100000000000001" customHeight="1" x14ac:dyDescent="0.2">
      <c r="B68" s="3"/>
      <c r="C68" s="3"/>
      <c r="D68" s="3"/>
      <c r="E68" s="3"/>
      <c r="F68" s="3"/>
      <c r="G68" s="3"/>
      <c r="H68" s="3"/>
      <c r="I68" s="3"/>
      <c r="J68" s="3"/>
    </row>
    <row r="69" spans="2:10" s="22" customFormat="1" ht="20.100000000000001" customHeight="1" x14ac:dyDescent="0.2">
      <c r="B69" s="3"/>
      <c r="C69" s="3"/>
      <c r="D69" s="3"/>
      <c r="E69" s="3"/>
      <c r="F69" s="3"/>
      <c r="G69" s="3"/>
      <c r="H69" s="3"/>
      <c r="I69" s="3"/>
      <c r="J69" s="3"/>
    </row>
    <row r="70" spans="2:10" s="22" customFormat="1" ht="20.100000000000001" customHeight="1" x14ac:dyDescent="0.2">
      <c r="B70" s="3"/>
      <c r="C70" s="3"/>
      <c r="D70" s="3"/>
      <c r="E70" s="3"/>
      <c r="F70" s="3"/>
      <c r="G70" s="3"/>
      <c r="H70" s="3"/>
      <c r="I70" s="3"/>
      <c r="J70" s="3"/>
    </row>
    <row r="71" spans="2:10" s="22" customFormat="1" ht="20.100000000000001" customHeight="1" x14ac:dyDescent="0.2">
      <c r="B71" s="3"/>
      <c r="C71" s="3"/>
      <c r="D71" s="3"/>
      <c r="E71" s="3"/>
      <c r="F71" s="3"/>
      <c r="G71" s="3"/>
      <c r="H71" s="3"/>
      <c r="I71" s="3"/>
      <c r="J71" s="3"/>
    </row>
    <row r="72" spans="2:10" s="22" customFormat="1" ht="20.100000000000001" customHeight="1" x14ac:dyDescent="0.2">
      <c r="B72" s="3"/>
      <c r="C72" s="3"/>
      <c r="D72" s="3"/>
      <c r="E72" s="3"/>
      <c r="F72" s="3"/>
      <c r="G72" s="3"/>
      <c r="H72" s="3"/>
      <c r="I72" s="3"/>
      <c r="J72" s="3"/>
    </row>
    <row r="73" spans="2:10" s="22" customFormat="1" ht="20.100000000000001" customHeight="1" x14ac:dyDescent="0.2">
      <c r="B73" s="3"/>
      <c r="C73" s="3"/>
      <c r="D73" s="3"/>
      <c r="E73" s="3"/>
      <c r="F73" s="3"/>
      <c r="G73" s="3"/>
      <c r="H73" s="3"/>
      <c r="I73" s="3"/>
      <c r="J73" s="3"/>
    </row>
    <row r="74" spans="2:10" s="22" customFormat="1" ht="20.100000000000001" customHeight="1" x14ac:dyDescent="0.2">
      <c r="B74" s="3"/>
      <c r="C74" s="3"/>
      <c r="D74" s="3"/>
      <c r="E74" s="3"/>
      <c r="F74" s="3"/>
      <c r="G74" s="3"/>
      <c r="H74" s="3"/>
      <c r="I74" s="3"/>
      <c r="J74" s="3"/>
    </row>
    <row r="75" spans="2:10" s="22" customFormat="1" ht="20.100000000000001" customHeight="1" x14ac:dyDescent="0.2">
      <c r="B75" s="3"/>
      <c r="C75" s="3"/>
      <c r="D75" s="3"/>
      <c r="E75" s="3"/>
      <c r="F75" s="3"/>
      <c r="G75" s="3"/>
      <c r="H75" s="3"/>
      <c r="I75" s="3"/>
      <c r="J75" s="3"/>
    </row>
    <row r="76" spans="2:10" s="22" customFormat="1" ht="20.100000000000001" customHeight="1" x14ac:dyDescent="0.2">
      <c r="B76" s="3"/>
      <c r="C76" s="3"/>
      <c r="D76" s="3"/>
      <c r="E76" s="3"/>
      <c r="F76" s="3"/>
      <c r="G76" s="3"/>
      <c r="H76" s="3"/>
      <c r="I76" s="3"/>
      <c r="J76" s="3"/>
    </row>
    <row r="77" spans="2:10" s="22" customFormat="1" ht="20.100000000000001" customHeight="1" x14ac:dyDescent="0.2">
      <c r="B77" s="3"/>
      <c r="C77" s="3"/>
      <c r="D77" s="3"/>
      <c r="E77" s="3"/>
      <c r="F77" s="3"/>
      <c r="G77" s="3"/>
      <c r="H77" s="3"/>
      <c r="I77" s="3"/>
      <c r="J77" s="3"/>
    </row>
    <row r="78" spans="2:10" s="22" customFormat="1" ht="20.100000000000001" customHeight="1" x14ac:dyDescent="0.2">
      <c r="B78" s="3"/>
      <c r="C78" s="3"/>
      <c r="D78" s="3"/>
      <c r="E78" s="3"/>
      <c r="F78" s="3"/>
      <c r="G78" s="3"/>
      <c r="H78" s="3"/>
      <c r="I78" s="3"/>
      <c r="J78" s="3"/>
    </row>
    <row r="79" spans="2:10" s="22" customFormat="1" ht="20.100000000000001" customHeight="1" x14ac:dyDescent="0.2">
      <c r="B79" s="3"/>
      <c r="C79" s="3"/>
      <c r="D79" s="3"/>
      <c r="E79" s="3"/>
      <c r="F79" s="3"/>
      <c r="G79" s="3"/>
      <c r="H79" s="3"/>
      <c r="I79" s="3"/>
      <c r="J79" s="3"/>
    </row>
    <row r="80" spans="2:10" s="22" customFormat="1" ht="20.100000000000001" customHeight="1" x14ac:dyDescent="0.2">
      <c r="B80" s="3"/>
      <c r="C80" s="3"/>
      <c r="D80" s="3"/>
      <c r="E80" s="3"/>
      <c r="F80" s="3"/>
      <c r="G80" s="3"/>
      <c r="H80" s="3"/>
      <c r="I80" s="3"/>
      <c r="J80" s="3"/>
    </row>
    <row r="81" spans="2:10" s="22" customFormat="1" ht="20.100000000000001" customHeight="1" x14ac:dyDescent="0.2">
      <c r="B81" s="3"/>
      <c r="C81" s="3"/>
      <c r="D81" s="3"/>
      <c r="E81" s="3"/>
      <c r="F81" s="3"/>
      <c r="G81" s="3"/>
      <c r="H81" s="3"/>
      <c r="I81" s="3"/>
      <c r="J81" s="3"/>
    </row>
    <row r="82" spans="2:10" s="22" customFormat="1" ht="20.100000000000001" customHeight="1" x14ac:dyDescent="0.2">
      <c r="B82" s="3"/>
      <c r="C82" s="3"/>
      <c r="D82" s="3"/>
      <c r="E82" s="3"/>
      <c r="F82" s="3"/>
      <c r="G82" s="3"/>
      <c r="H82" s="3"/>
      <c r="I82" s="3"/>
      <c r="J82" s="3"/>
    </row>
    <row r="83" spans="2:10" s="22" customFormat="1" ht="20.100000000000001" customHeight="1" x14ac:dyDescent="0.2">
      <c r="B83" s="3"/>
      <c r="C83" s="3"/>
      <c r="D83" s="3"/>
      <c r="E83" s="3"/>
      <c r="F83" s="3"/>
      <c r="G83" s="3"/>
      <c r="H83" s="3"/>
      <c r="I83" s="3"/>
      <c r="J83" s="3"/>
    </row>
    <row r="84" spans="2:10" s="22" customFormat="1" ht="20.100000000000001" customHeight="1" x14ac:dyDescent="0.2">
      <c r="B84" s="3"/>
      <c r="C84" s="3"/>
      <c r="D84" s="3"/>
      <c r="E84" s="3"/>
      <c r="F84" s="3"/>
      <c r="G84" s="3"/>
      <c r="H84" s="3"/>
      <c r="I84" s="3"/>
      <c r="J84" s="3"/>
    </row>
    <row r="85" spans="2:10" s="22" customFormat="1" ht="20.100000000000001" customHeight="1" x14ac:dyDescent="0.2">
      <c r="B85" s="3"/>
      <c r="C85" s="3"/>
      <c r="D85" s="3"/>
      <c r="E85" s="3"/>
      <c r="F85" s="3"/>
      <c r="G85" s="3"/>
      <c r="H85" s="3"/>
      <c r="I85" s="3"/>
      <c r="J85" s="3"/>
    </row>
    <row r="86" spans="2:10" s="22" customFormat="1" ht="20.100000000000001" customHeight="1" x14ac:dyDescent="0.2">
      <c r="B86" s="3"/>
      <c r="C86" s="3"/>
      <c r="D86" s="3"/>
      <c r="E86" s="3"/>
      <c r="F86" s="3"/>
      <c r="G86" s="3"/>
      <c r="H86" s="3"/>
      <c r="I86" s="3"/>
      <c r="J86" s="3"/>
    </row>
    <row r="87" spans="2:10" s="22" customFormat="1" ht="20.100000000000001" customHeight="1" x14ac:dyDescent="0.2">
      <c r="B87" s="3"/>
      <c r="C87" s="3"/>
      <c r="D87" s="3"/>
      <c r="E87" s="3"/>
      <c r="F87" s="3"/>
      <c r="G87" s="3"/>
      <c r="H87" s="3"/>
      <c r="I87" s="3"/>
      <c r="J87" s="3"/>
    </row>
    <row r="88" spans="2:10" s="22" customFormat="1" ht="20.100000000000001" customHeight="1" x14ac:dyDescent="0.2">
      <c r="B88" s="3"/>
      <c r="C88" s="3"/>
      <c r="D88" s="3"/>
      <c r="E88" s="3"/>
      <c r="F88" s="3"/>
      <c r="G88" s="3"/>
      <c r="H88" s="3"/>
      <c r="I88" s="3"/>
      <c r="J88" s="3"/>
    </row>
    <row r="89" spans="2:10" s="22" customFormat="1" ht="20.100000000000001" customHeight="1" x14ac:dyDescent="0.2">
      <c r="B89" s="3"/>
      <c r="C89" s="3"/>
      <c r="D89" s="3"/>
      <c r="E89" s="3"/>
      <c r="F89" s="3"/>
      <c r="G89" s="3"/>
      <c r="H89" s="3"/>
      <c r="I89" s="3"/>
      <c r="J89" s="3"/>
    </row>
    <row r="90" spans="2:10" s="22" customFormat="1" ht="20.100000000000001" customHeight="1" x14ac:dyDescent="0.2">
      <c r="B90" s="3"/>
      <c r="C90" s="3"/>
      <c r="D90" s="3"/>
      <c r="E90" s="3"/>
      <c r="F90" s="3"/>
      <c r="G90" s="3"/>
      <c r="H90" s="3"/>
      <c r="I90" s="3"/>
      <c r="J90" s="3"/>
    </row>
    <row r="91" spans="2:10" s="22" customFormat="1" ht="20.100000000000001" customHeight="1" x14ac:dyDescent="0.2">
      <c r="B91" s="3"/>
      <c r="C91" s="3"/>
      <c r="D91" s="3"/>
      <c r="E91" s="3"/>
      <c r="F91" s="3"/>
      <c r="G91" s="3"/>
      <c r="H91" s="3"/>
      <c r="I91" s="3"/>
      <c r="J91" s="3"/>
    </row>
    <row r="92" spans="2:10" s="22" customFormat="1" ht="20.100000000000001" customHeight="1" x14ac:dyDescent="0.2">
      <c r="B92" s="3"/>
      <c r="C92" s="3"/>
      <c r="D92" s="3"/>
      <c r="E92" s="3"/>
      <c r="F92" s="3"/>
      <c r="G92" s="3"/>
      <c r="H92" s="3"/>
      <c r="I92" s="3"/>
      <c r="J92" s="3"/>
    </row>
    <row r="93" spans="2:10" s="22" customFormat="1" ht="20.100000000000001" customHeight="1" x14ac:dyDescent="0.2">
      <c r="B93" s="3"/>
      <c r="C93" s="3"/>
      <c r="D93" s="3"/>
      <c r="E93" s="3"/>
      <c r="F93" s="3"/>
      <c r="G93" s="3"/>
      <c r="H93" s="3"/>
      <c r="I93" s="3"/>
      <c r="J93" s="3"/>
    </row>
    <row r="94" spans="2:10" s="22" customFormat="1" ht="20.100000000000001" customHeight="1" x14ac:dyDescent="0.2">
      <c r="B94" s="3"/>
      <c r="C94" s="3"/>
      <c r="D94" s="3"/>
      <c r="E94" s="3"/>
      <c r="F94" s="3"/>
      <c r="G94" s="3"/>
      <c r="H94" s="3"/>
      <c r="I94" s="3"/>
      <c r="J94" s="3"/>
    </row>
    <row r="95" spans="2:10" s="22" customFormat="1" ht="20.100000000000001" customHeight="1" x14ac:dyDescent="0.2">
      <c r="B95" s="3"/>
      <c r="C95" s="3"/>
      <c r="D95" s="3"/>
      <c r="E95" s="3"/>
      <c r="F95" s="3"/>
      <c r="G95" s="3"/>
      <c r="H95" s="3"/>
      <c r="I95" s="3"/>
      <c r="J95" s="3"/>
    </row>
    <row r="96" spans="2:10" s="22" customFormat="1" ht="20.100000000000001" customHeight="1" x14ac:dyDescent="0.2">
      <c r="B96" s="3"/>
      <c r="C96" s="3"/>
      <c r="D96" s="3"/>
      <c r="E96" s="3"/>
      <c r="F96" s="3"/>
      <c r="G96" s="3"/>
      <c r="H96" s="3"/>
      <c r="I96" s="3"/>
      <c r="J96" s="3"/>
    </row>
    <row r="97" spans="2:10" s="22" customFormat="1" ht="20.100000000000001" customHeight="1" x14ac:dyDescent="0.2">
      <c r="B97" s="3"/>
      <c r="C97" s="3"/>
      <c r="D97" s="3"/>
      <c r="E97" s="3"/>
      <c r="F97" s="3"/>
      <c r="G97" s="3"/>
      <c r="H97" s="3"/>
      <c r="I97" s="3"/>
      <c r="J97" s="3"/>
    </row>
    <row r="98" spans="2:10" s="22" customFormat="1" ht="20.100000000000001" customHeight="1" x14ac:dyDescent="0.2">
      <c r="B98" s="3"/>
      <c r="C98" s="3"/>
      <c r="D98" s="3"/>
      <c r="E98" s="3"/>
      <c r="F98" s="3"/>
      <c r="G98" s="3"/>
      <c r="H98" s="3"/>
      <c r="I98" s="3"/>
      <c r="J98" s="3"/>
    </row>
    <row r="99" spans="2:10" s="22" customFormat="1" ht="20.100000000000001" customHeight="1" x14ac:dyDescent="0.2">
      <c r="B99" s="3"/>
      <c r="C99" s="3"/>
      <c r="D99" s="3"/>
      <c r="E99" s="3"/>
      <c r="F99" s="3"/>
      <c r="G99" s="3"/>
      <c r="H99" s="3"/>
      <c r="I99" s="3"/>
      <c r="J99" s="3"/>
    </row>
    <row r="100" spans="2:10" s="22" customFormat="1" ht="20.100000000000001" customHeight="1" x14ac:dyDescent="0.2">
      <c r="B100" s="3"/>
      <c r="C100" s="3"/>
      <c r="D100" s="3"/>
      <c r="E100" s="3"/>
      <c r="F100" s="3"/>
      <c r="G100" s="3"/>
      <c r="H100" s="3"/>
      <c r="I100" s="3"/>
      <c r="J100" s="3"/>
    </row>
    <row r="101" spans="2:10" s="22" customFormat="1" ht="20.100000000000001" customHeight="1" x14ac:dyDescent="0.2">
      <c r="B101" s="3"/>
      <c r="C101" s="3"/>
      <c r="D101" s="3"/>
      <c r="E101" s="3"/>
      <c r="F101" s="3"/>
      <c r="G101" s="3"/>
      <c r="H101" s="3"/>
      <c r="I101" s="3"/>
      <c r="J101" s="3"/>
    </row>
    <row r="102" spans="2:10" s="22" customFormat="1" ht="20.100000000000001" customHeight="1" x14ac:dyDescent="0.2">
      <c r="B102" s="3"/>
      <c r="C102" s="3"/>
      <c r="D102" s="3"/>
      <c r="E102" s="3"/>
      <c r="F102" s="3"/>
      <c r="G102" s="3"/>
      <c r="H102" s="3"/>
      <c r="I102" s="3"/>
      <c r="J102" s="3"/>
    </row>
    <row r="103" spans="2:10" s="22" customFormat="1" ht="20.100000000000001" customHeight="1" x14ac:dyDescent="0.2">
      <c r="B103" s="3"/>
      <c r="C103" s="3"/>
      <c r="D103" s="3"/>
      <c r="E103" s="3"/>
      <c r="F103" s="3"/>
      <c r="G103" s="3"/>
      <c r="H103" s="3"/>
      <c r="I103" s="3"/>
      <c r="J103" s="3"/>
    </row>
    <row r="104" spans="2:10" s="22" customFormat="1" ht="20.100000000000001" customHeight="1" x14ac:dyDescent="0.2">
      <c r="B104" s="3"/>
      <c r="C104" s="3"/>
      <c r="D104" s="3"/>
      <c r="E104" s="3"/>
      <c r="F104" s="3"/>
      <c r="G104" s="3"/>
      <c r="H104" s="3"/>
      <c r="I104" s="3"/>
      <c r="J104" s="3"/>
    </row>
    <row r="105" spans="2:10" s="22" customFormat="1" ht="20.100000000000001" customHeight="1" x14ac:dyDescent="0.2">
      <c r="B105" s="3"/>
      <c r="C105" s="3"/>
      <c r="D105" s="3"/>
      <c r="E105" s="3"/>
      <c r="F105" s="3"/>
      <c r="G105" s="3"/>
      <c r="H105" s="3"/>
      <c r="I105" s="3"/>
      <c r="J105" s="3"/>
    </row>
    <row r="106" spans="2:10" s="22" customFormat="1" ht="20.100000000000001" customHeight="1" x14ac:dyDescent="0.2">
      <c r="B106" s="3"/>
      <c r="C106" s="3"/>
      <c r="D106" s="3"/>
      <c r="E106" s="3"/>
      <c r="F106" s="3"/>
      <c r="G106" s="3"/>
      <c r="H106" s="3"/>
      <c r="I106" s="3"/>
      <c r="J106" s="3"/>
    </row>
    <row r="107" spans="2:10" s="22" customFormat="1" ht="20.100000000000001" customHeight="1" x14ac:dyDescent="0.2">
      <c r="B107" s="3"/>
      <c r="C107" s="3"/>
      <c r="D107" s="3"/>
      <c r="E107" s="3"/>
      <c r="F107" s="3"/>
      <c r="G107" s="3"/>
      <c r="H107" s="3"/>
      <c r="I107" s="3"/>
      <c r="J107" s="3"/>
    </row>
    <row r="108" spans="2:10" s="22" customFormat="1" ht="20.100000000000001" customHeight="1" x14ac:dyDescent="0.2">
      <c r="B108" s="3"/>
      <c r="C108" s="3"/>
      <c r="D108" s="3"/>
      <c r="E108" s="3"/>
      <c r="F108" s="3"/>
      <c r="G108" s="3"/>
      <c r="H108" s="3"/>
      <c r="I108" s="3"/>
      <c r="J108" s="3"/>
    </row>
    <row r="109" spans="2:10" s="22" customFormat="1" ht="20.100000000000001" customHeight="1" x14ac:dyDescent="0.2">
      <c r="B109" s="3"/>
      <c r="C109" s="3"/>
      <c r="D109" s="3"/>
      <c r="E109" s="3"/>
      <c r="F109" s="3"/>
      <c r="G109" s="3"/>
      <c r="H109" s="3"/>
      <c r="I109" s="3"/>
      <c r="J109" s="3"/>
    </row>
    <row r="110" spans="2:10" s="22" customFormat="1" ht="20.100000000000001" customHeight="1" x14ac:dyDescent="0.2">
      <c r="B110" s="3"/>
      <c r="C110" s="3"/>
      <c r="D110" s="3"/>
      <c r="E110" s="3"/>
      <c r="F110" s="3"/>
      <c r="G110" s="3"/>
      <c r="H110" s="3"/>
      <c r="I110" s="3"/>
      <c r="J110" s="3"/>
    </row>
    <row r="111" spans="2:10" s="22" customFormat="1" ht="20.100000000000001" customHeight="1" x14ac:dyDescent="0.2">
      <c r="B111" s="3"/>
      <c r="C111" s="3"/>
      <c r="D111" s="3"/>
      <c r="E111" s="3"/>
      <c r="F111" s="3"/>
      <c r="G111" s="3"/>
      <c r="H111" s="3"/>
      <c r="I111" s="3"/>
      <c r="J111" s="3"/>
    </row>
    <row r="112" spans="2:10" s="22" customFormat="1" ht="20.100000000000001" customHeight="1" x14ac:dyDescent="0.2">
      <c r="B112" s="3"/>
      <c r="C112" s="3"/>
      <c r="D112" s="3"/>
      <c r="E112" s="3"/>
      <c r="F112" s="3"/>
      <c r="G112" s="3"/>
      <c r="H112" s="3"/>
      <c r="I112" s="3"/>
      <c r="J112" s="3"/>
    </row>
    <row r="113" spans="2:10" s="22" customFormat="1" ht="20.100000000000001" customHeight="1" x14ac:dyDescent="0.2">
      <c r="B113" s="3"/>
      <c r="C113" s="3"/>
      <c r="D113" s="3"/>
      <c r="E113" s="3"/>
      <c r="F113" s="3"/>
      <c r="G113" s="3"/>
      <c r="H113" s="3"/>
      <c r="I113" s="3"/>
      <c r="J113" s="3"/>
    </row>
    <row r="114" spans="2:10" s="22" customFormat="1" ht="20.100000000000001" customHeight="1" x14ac:dyDescent="0.2">
      <c r="B114" s="3"/>
      <c r="C114" s="3"/>
      <c r="D114" s="3"/>
      <c r="E114" s="3"/>
      <c r="F114" s="3"/>
      <c r="G114" s="3"/>
      <c r="H114" s="3"/>
      <c r="I114" s="3"/>
      <c r="J114" s="3"/>
    </row>
    <row r="115" spans="2:10" s="22" customFormat="1" ht="20.100000000000001" customHeight="1" x14ac:dyDescent="0.2">
      <c r="B115" s="3"/>
      <c r="C115" s="3"/>
      <c r="D115" s="3"/>
      <c r="E115" s="3"/>
      <c r="F115" s="3"/>
      <c r="G115" s="3"/>
      <c r="H115" s="3"/>
      <c r="I115" s="3"/>
      <c r="J115" s="3"/>
    </row>
    <row r="116" spans="2:10" s="22" customFormat="1" ht="20.100000000000001" customHeight="1" x14ac:dyDescent="0.2">
      <c r="B116" s="3"/>
      <c r="C116" s="3"/>
      <c r="D116" s="3"/>
      <c r="E116" s="3"/>
      <c r="F116" s="3"/>
      <c r="G116" s="3"/>
      <c r="H116" s="3"/>
      <c r="I116" s="3"/>
      <c r="J116" s="3"/>
    </row>
    <row r="117" spans="2:10" s="22" customFormat="1" ht="20.100000000000001" customHeight="1" x14ac:dyDescent="0.2">
      <c r="B117" s="3"/>
      <c r="C117" s="3"/>
      <c r="D117" s="3"/>
      <c r="E117" s="3"/>
      <c r="F117" s="3"/>
      <c r="G117" s="3"/>
      <c r="H117" s="3"/>
      <c r="I117" s="3"/>
      <c r="J117" s="3"/>
    </row>
    <row r="118" spans="2:10" s="22" customFormat="1" ht="20.100000000000001" customHeight="1" x14ac:dyDescent="0.2">
      <c r="B118" s="3"/>
      <c r="C118" s="3"/>
      <c r="D118" s="3"/>
      <c r="E118" s="3"/>
      <c r="F118" s="3"/>
      <c r="G118" s="3"/>
      <c r="H118" s="3"/>
      <c r="I118" s="3"/>
      <c r="J118" s="3"/>
    </row>
    <row r="119" spans="2:10" s="22" customFormat="1" ht="20.100000000000001" customHeight="1" x14ac:dyDescent="0.2">
      <c r="B119" s="3"/>
      <c r="C119" s="3"/>
      <c r="D119" s="3"/>
      <c r="E119" s="3"/>
      <c r="F119" s="3"/>
      <c r="G119" s="3"/>
      <c r="H119" s="3"/>
      <c r="I119" s="3"/>
      <c r="J119" s="3"/>
    </row>
    <row r="120" spans="2:10" s="22" customFormat="1" ht="20.100000000000001" customHeight="1" x14ac:dyDescent="0.2">
      <c r="B120" s="3"/>
      <c r="C120" s="3"/>
      <c r="D120" s="3"/>
      <c r="E120" s="3"/>
      <c r="F120" s="3"/>
      <c r="G120" s="3"/>
      <c r="H120" s="3"/>
      <c r="I120" s="3"/>
      <c r="J120" s="3"/>
    </row>
    <row r="121" spans="2:10" s="22" customFormat="1" ht="20.100000000000001" customHeight="1" x14ac:dyDescent="0.2">
      <c r="B121" s="3"/>
      <c r="C121" s="3"/>
      <c r="D121" s="3"/>
      <c r="E121" s="3"/>
      <c r="F121" s="3"/>
      <c r="G121" s="3"/>
      <c r="H121" s="3"/>
      <c r="I121" s="3"/>
      <c r="J121" s="3"/>
    </row>
    <row r="122" spans="2:10" s="22" customFormat="1" ht="20.100000000000001" customHeight="1" x14ac:dyDescent="0.2">
      <c r="B122" s="3"/>
      <c r="C122" s="3"/>
      <c r="D122" s="3"/>
      <c r="E122" s="3"/>
      <c r="F122" s="3"/>
      <c r="G122" s="3"/>
      <c r="H122" s="3"/>
      <c r="I122" s="3"/>
      <c r="J122" s="3"/>
    </row>
    <row r="123" spans="2:10" s="22" customFormat="1" ht="20.100000000000001" customHeight="1" x14ac:dyDescent="0.2">
      <c r="B123" s="3"/>
      <c r="C123" s="3"/>
      <c r="D123" s="3"/>
      <c r="E123" s="3"/>
      <c r="F123" s="3"/>
      <c r="G123" s="3"/>
      <c r="H123" s="3"/>
      <c r="I123" s="3"/>
      <c r="J123" s="3"/>
    </row>
    <row r="124" spans="2:10" s="22" customFormat="1" ht="20.100000000000001" customHeight="1" x14ac:dyDescent="0.2">
      <c r="B124" s="3"/>
      <c r="C124" s="3"/>
      <c r="D124" s="3"/>
      <c r="E124" s="3"/>
      <c r="F124" s="3"/>
      <c r="G124" s="3"/>
      <c r="H124" s="3"/>
      <c r="I124" s="3"/>
      <c r="J124" s="3"/>
    </row>
    <row r="125" spans="2:10" s="22" customFormat="1" ht="20.100000000000001" customHeight="1" x14ac:dyDescent="0.2">
      <c r="B125" s="3"/>
      <c r="C125" s="3"/>
      <c r="D125" s="3"/>
      <c r="E125" s="3"/>
      <c r="F125" s="3"/>
      <c r="G125" s="3"/>
      <c r="H125" s="3"/>
      <c r="I125" s="3"/>
      <c r="J125" s="3"/>
    </row>
    <row r="126" spans="2:10" s="22" customFormat="1" ht="20.100000000000001" customHeight="1" x14ac:dyDescent="0.2">
      <c r="B126" s="3"/>
      <c r="C126" s="3"/>
      <c r="D126" s="3"/>
      <c r="E126" s="3"/>
      <c r="F126" s="3"/>
      <c r="G126" s="3"/>
      <c r="H126" s="3"/>
      <c r="I126" s="3"/>
      <c r="J126" s="3"/>
    </row>
    <row r="127" spans="2:10" s="22" customFormat="1" ht="20.100000000000001" customHeight="1" x14ac:dyDescent="0.2">
      <c r="B127" s="3"/>
      <c r="C127" s="3"/>
      <c r="D127" s="3"/>
      <c r="E127" s="3"/>
      <c r="F127" s="3"/>
      <c r="G127" s="3"/>
      <c r="H127" s="3"/>
      <c r="I127" s="3"/>
      <c r="J127" s="3"/>
    </row>
    <row r="128" spans="2:10" s="22" customFormat="1" ht="20.100000000000001" customHeight="1" x14ac:dyDescent="0.2">
      <c r="B128" s="3"/>
      <c r="C128" s="3"/>
      <c r="D128" s="3"/>
      <c r="E128" s="3"/>
      <c r="F128" s="3"/>
      <c r="G128" s="3"/>
      <c r="H128" s="3"/>
      <c r="I128" s="3"/>
      <c r="J128" s="3"/>
    </row>
    <row r="129" spans="2:10" s="22" customFormat="1" ht="20.100000000000001" customHeight="1" x14ac:dyDescent="0.2">
      <c r="B129" s="3"/>
      <c r="C129" s="3"/>
      <c r="D129" s="3"/>
      <c r="E129" s="3"/>
      <c r="F129" s="3"/>
      <c r="G129" s="3"/>
      <c r="H129" s="3"/>
      <c r="I129" s="3"/>
      <c r="J129" s="3"/>
    </row>
    <row r="130" spans="2:10" s="22" customFormat="1" ht="20.100000000000001" customHeight="1" x14ac:dyDescent="0.2">
      <c r="B130" s="3"/>
      <c r="C130" s="3"/>
      <c r="D130" s="3"/>
      <c r="E130" s="3"/>
      <c r="F130" s="3"/>
      <c r="G130" s="3"/>
      <c r="H130" s="3"/>
      <c r="I130" s="3"/>
      <c r="J130" s="3"/>
    </row>
    <row r="131" spans="2:10" s="22" customFormat="1" ht="20.100000000000001" customHeight="1" x14ac:dyDescent="0.2">
      <c r="B131" s="3"/>
      <c r="C131" s="3"/>
      <c r="D131" s="3"/>
      <c r="E131" s="3"/>
      <c r="F131" s="3"/>
      <c r="G131" s="3"/>
      <c r="H131" s="3"/>
      <c r="I131" s="3"/>
      <c r="J131" s="3"/>
    </row>
    <row r="132" spans="2:10" s="22" customFormat="1" ht="20.100000000000001" customHeight="1" x14ac:dyDescent="0.2">
      <c r="B132" s="3"/>
      <c r="C132" s="3"/>
      <c r="D132" s="3"/>
      <c r="E132" s="3"/>
      <c r="F132" s="3"/>
      <c r="G132" s="3"/>
      <c r="H132" s="3"/>
      <c r="I132" s="3"/>
      <c r="J132" s="3"/>
    </row>
    <row r="133" spans="2:10" s="22" customFormat="1" ht="20.100000000000001" customHeight="1" x14ac:dyDescent="0.2">
      <c r="B133" s="3"/>
      <c r="C133" s="3"/>
      <c r="D133" s="3"/>
      <c r="E133" s="3"/>
      <c r="F133" s="3"/>
      <c r="G133" s="3"/>
      <c r="H133" s="3"/>
      <c r="I133" s="3"/>
      <c r="J133" s="3"/>
    </row>
    <row r="134" spans="2:10" s="22" customFormat="1" ht="20.100000000000001" customHeight="1" x14ac:dyDescent="0.2">
      <c r="B134" s="3"/>
      <c r="C134" s="3"/>
      <c r="D134" s="3"/>
      <c r="E134" s="3"/>
      <c r="F134" s="3"/>
      <c r="G134" s="3"/>
      <c r="H134" s="3"/>
      <c r="I134" s="3"/>
      <c r="J134" s="3"/>
    </row>
    <row r="135" spans="2:10" s="22" customFormat="1" ht="20.100000000000001" customHeight="1" x14ac:dyDescent="0.2">
      <c r="B135" s="3"/>
      <c r="C135" s="3"/>
      <c r="D135" s="3"/>
      <c r="E135" s="3"/>
      <c r="F135" s="3"/>
      <c r="G135" s="3"/>
      <c r="H135" s="3"/>
      <c r="I135" s="3"/>
      <c r="J135" s="3"/>
    </row>
    <row r="136" spans="2:10" s="22" customFormat="1" ht="20.100000000000001" customHeight="1" x14ac:dyDescent="0.2">
      <c r="B136" s="3"/>
      <c r="C136" s="3"/>
      <c r="D136" s="3"/>
      <c r="E136" s="3"/>
      <c r="F136" s="3"/>
      <c r="G136" s="3"/>
      <c r="H136" s="3"/>
      <c r="I136" s="3"/>
      <c r="J136" s="3"/>
    </row>
    <row r="137" spans="2:10" s="22" customFormat="1" ht="20.100000000000001" customHeight="1" x14ac:dyDescent="0.2">
      <c r="B137" s="3"/>
      <c r="C137" s="3"/>
      <c r="D137" s="3"/>
      <c r="E137" s="3"/>
      <c r="F137" s="3"/>
      <c r="G137" s="3"/>
      <c r="H137" s="3"/>
      <c r="I137" s="3"/>
      <c r="J137" s="3"/>
    </row>
    <row r="138" spans="2:10" s="22" customFormat="1" ht="20.100000000000001" customHeight="1" x14ac:dyDescent="0.2">
      <c r="B138" s="3"/>
      <c r="C138" s="3"/>
      <c r="D138" s="3"/>
      <c r="E138" s="3"/>
      <c r="F138" s="3"/>
      <c r="G138" s="3"/>
      <c r="H138" s="3"/>
      <c r="I138" s="3"/>
      <c r="J138" s="3"/>
    </row>
    <row r="139" spans="2:10" s="22" customFormat="1" ht="20.100000000000001" customHeight="1" x14ac:dyDescent="0.2">
      <c r="B139" s="3"/>
      <c r="C139" s="3"/>
      <c r="D139" s="3"/>
      <c r="E139" s="3"/>
      <c r="F139" s="3"/>
      <c r="G139" s="3"/>
      <c r="H139" s="3"/>
      <c r="I139" s="3"/>
      <c r="J139" s="3"/>
    </row>
    <row r="140" spans="2:10" s="22" customFormat="1" ht="20.100000000000001" customHeight="1" x14ac:dyDescent="0.2">
      <c r="B140" s="3"/>
      <c r="C140" s="3"/>
      <c r="D140" s="3"/>
      <c r="E140" s="3"/>
      <c r="F140" s="3"/>
      <c r="G140" s="3"/>
      <c r="H140" s="3"/>
      <c r="I140" s="3"/>
      <c r="J140" s="3"/>
    </row>
    <row r="141" spans="2:10" s="22" customFormat="1" ht="20.100000000000001" customHeight="1" x14ac:dyDescent="0.2">
      <c r="B141" s="3"/>
      <c r="C141" s="3"/>
      <c r="D141" s="3"/>
      <c r="E141" s="3"/>
      <c r="F141" s="3"/>
      <c r="G141" s="3"/>
      <c r="H141" s="3"/>
      <c r="I141" s="3"/>
      <c r="J141" s="3"/>
    </row>
    <row r="142" spans="2:10" s="22" customFormat="1" ht="20.100000000000001" customHeight="1" x14ac:dyDescent="0.2">
      <c r="B142" s="3"/>
      <c r="C142" s="3"/>
      <c r="D142" s="3"/>
      <c r="E142" s="3"/>
      <c r="F142" s="3"/>
      <c r="G142" s="3"/>
      <c r="H142" s="3"/>
      <c r="I142" s="3"/>
      <c r="J142" s="3"/>
    </row>
    <row r="143" spans="2:10" s="22" customFormat="1" ht="20.100000000000001" customHeight="1" x14ac:dyDescent="0.2">
      <c r="B143" s="3"/>
      <c r="C143" s="3"/>
      <c r="D143" s="3"/>
      <c r="E143" s="3"/>
      <c r="F143" s="3"/>
      <c r="G143" s="3"/>
      <c r="H143" s="3"/>
      <c r="I143" s="3"/>
      <c r="J143" s="3"/>
    </row>
    <row r="144" spans="2:10" s="22" customFormat="1" ht="20.100000000000001" customHeight="1" x14ac:dyDescent="0.2">
      <c r="B144" s="3"/>
      <c r="C144" s="3"/>
      <c r="D144" s="3"/>
      <c r="E144" s="3"/>
      <c r="F144" s="3"/>
      <c r="G144" s="3"/>
      <c r="H144" s="3"/>
      <c r="I144" s="3"/>
      <c r="J144" s="3"/>
    </row>
    <row r="145" spans="2:10" s="22" customFormat="1" ht="20.100000000000001" customHeight="1" x14ac:dyDescent="0.2">
      <c r="B145" s="3"/>
      <c r="C145" s="3"/>
      <c r="D145" s="3"/>
      <c r="E145" s="3"/>
      <c r="F145" s="3"/>
      <c r="G145" s="3"/>
      <c r="H145" s="3"/>
      <c r="I145" s="3"/>
      <c r="J145" s="3"/>
    </row>
    <row r="146" spans="2:10" s="22" customFormat="1" ht="20.100000000000001" customHeight="1" x14ac:dyDescent="0.2">
      <c r="B146" s="3"/>
      <c r="C146" s="3"/>
      <c r="D146" s="3"/>
      <c r="E146" s="3"/>
      <c r="F146" s="3"/>
      <c r="G146" s="3"/>
      <c r="H146" s="3"/>
      <c r="I146" s="3"/>
      <c r="J146" s="3"/>
    </row>
    <row r="147" spans="2:10" s="22" customFormat="1" ht="20.100000000000001" customHeight="1" x14ac:dyDescent="0.2">
      <c r="B147" s="3"/>
      <c r="C147" s="3"/>
      <c r="D147" s="3"/>
      <c r="E147" s="3"/>
      <c r="F147" s="3"/>
      <c r="G147" s="3"/>
      <c r="H147" s="3"/>
      <c r="I147" s="3"/>
      <c r="J147" s="3"/>
    </row>
    <row r="148" spans="2:10" s="22" customFormat="1" ht="20.100000000000001" customHeight="1" x14ac:dyDescent="0.2">
      <c r="B148" s="3"/>
      <c r="C148" s="3"/>
      <c r="D148" s="3"/>
      <c r="E148" s="3"/>
      <c r="F148" s="3"/>
      <c r="G148" s="3"/>
      <c r="H148" s="3"/>
      <c r="I148" s="3"/>
      <c r="J148" s="3"/>
    </row>
    <row r="149" spans="2:10" s="22" customFormat="1" ht="16.5" customHeight="1" x14ac:dyDescent="0.2">
      <c r="B149" s="3"/>
      <c r="C149" s="3"/>
      <c r="D149" s="3"/>
      <c r="E149" s="3"/>
      <c r="F149" s="3"/>
      <c r="G149" s="3"/>
      <c r="H149" s="3"/>
      <c r="I149" s="3"/>
      <c r="J149" s="3"/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:J37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8A2D88AA-D54F-4E82-B7F8-77F1DB875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2026-02-02T18:27:02Z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